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ia-me" sheetId="1" state="visible" r:id="rId1"/>
    <sheet name="Configuração" sheetId="2" state="visible" r:id="rId2"/>
    <sheet name="Calculadora" sheetId="3" state="visible" r:id="rId3"/>
    <sheet name="Diário" sheetId="4" state="visible" r:id="rId4"/>
    <sheet name="Resum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0##"/>
    <numFmt numFmtId="166" formatCode="dd/mm/yyyy"/>
  </numFmts>
  <fonts count="6">
    <font>
      <name val="Calibri"/>
      <family val="2"/>
      <color theme="1"/>
      <sz val="11"/>
      <scheme val="minor"/>
    </font>
    <font>
      <b val="1"/>
      <color rgb="000F2B46"/>
      <sz val="14"/>
    </font>
    <font>
      <b val="1"/>
    </font>
    <font>
      <b val="1"/>
      <sz val="13"/>
    </font>
    <font>
      <b val="1"/>
      <color rgb="00FFFFFF"/>
    </font>
    <font>
      <i val="1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EF2F6"/>
      </patternFill>
    </fill>
    <fill>
      <patternFill patternType="solid">
        <fgColor rgb="000F2B46"/>
      </patternFill>
    </fill>
  </fills>
  <borders count="2">
    <border>
      <left/>
      <right/>
      <top/>
      <bottom/>
      <diagonal/>
    </border>
    <border>
      <left style="thin">
        <color rgb="00C9D1DA"/>
      </left>
      <right style="thin">
        <color rgb="00C9D1DA"/>
      </right>
      <top style="thin">
        <color rgb="00C9D1DA"/>
      </top>
      <bottom style="thin">
        <color rgb="00C9D1DA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4" fontId="0" fillId="2" borderId="1" pivotButton="0" quotePrefix="0" xfId="0"/>
    <xf numFmtId="164" fontId="0" fillId="2" borderId="1" pivotButton="0" quotePrefix="0" xfId="0"/>
    <xf numFmtId="1" fontId="0" fillId="2" borderId="1" pivotButton="0" quotePrefix="0" xfId="0"/>
    <xf numFmtId="4" fontId="0" fillId="3" borderId="1" pivotButton="0" quotePrefix="0" xfId="0"/>
    <xf numFmtId="0" fontId="4" fillId="4" borderId="0" pivotButton="0" quotePrefix="0" xfId="0"/>
    <xf numFmtId="0" fontId="0" fillId="0" borderId="1" pivotButton="0" quotePrefix="0" xfId="0"/>
    <xf numFmtId="165" fontId="0" fillId="0" borderId="1" pivotButton="0" quotePrefix="0" xfId="0"/>
    <xf numFmtId="0" fontId="0" fillId="2" borderId="1" pivotButton="0" quotePrefix="0" xfId="0"/>
    <xf numFmtId="165" fontId="0" fillId="2" borderId="1" pivotButton="0" quotePrefix="0" xfId="0"/>
    <xf numFmtId="4" fontId="0" fillId="3" borderId="0" pivotButton="0" quotePrefix="0" xfId="0"/>
    <xf numFmtId="0" fontId="3" fillId="3" borderId="0" pivotButton="0" quotePrefix="0" xfId="0"/>
    <xf numFmtId="0" fontId="4" fillId="4" borderId="0" applyAlignment="1" pivotButton="0" quotePrefix="0" xfId="0">
      <alignment vertical="center" wrapText="1"/>
    </xf>
    <xf numFmtId="166" fontId="0" fillId="0" borderId="0" pivotButton="0" quotePrefix="0" xfId="0"/>
    <xf numFmtId="4" fontId="0" fillId="0" borderId="0" pivotButton="0" quotePrefix="0" xfId="0"/>
    <xf numFmtId="2" fontId="0" fillId="0" borderId="0" pivotButton="0" quotePrefix="0" xfId="0"/>
    <xf numFmtId="1" fontId="0" fillId="3" borderId="1" pivotButton="0" quotePrefix="0" xfId="0"/>
    <xf numFmtId="164" fontId="0" fillId="3" borderId="1" pivotButton="0" quotePrefix="0" xfId="0"/>
    <xf numFmtId="2" fontId="0" fillId="3" borderId="1" pivotButton="0" quotePrefix="0" xfId="0"/>
    <xf numFmtId="49" fontId="0" fillId="3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ont>
        <color rgb="00C00000"/>
      </font>
    </dxf>
    <dxf>
      <font>
        <color rgb="001B7F3B"/>
      </font>
    </dxf>
    <dxf>
      <font>
        <b val="1"/>
        <color rgb="00FFFFFF"/>
      </font>
      <fill>
        <patternFill patternType="solid">
          <fgColor rgb="00C0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Planilha de Gerenciamento de Risco Day Trade — Kit do Trader</t>
        </is>
      </c>
    </row>
    <row r="3">
      <c r="A3" s="2" t="inlineStr">
        <is>
          <t>Planilha gratuita, sem cadastro. Versão 1.0 — outubro/2026. Uso educacional.</t>
        </is>
      </c>
    </row>
    <row r="4">
      <c r="A4" s="2" t="inlineStr"/>
    </row>
    <row r="5">
      <c r="A5" s="3" t="inlineStr">
        <is>
          <t>COMO USAR (5 passos)</t>
        </is>
      </c>
    </row>
    <row r="6">
      <c r="A6" s="2" t="inlineStr">
        <is>
          <t>1) Aba "Configuração": preencha só as células amarelas (capital, % de risco, limites diário e semanal).</t>
        </is>
      </c>
    </row>
    <row r="7">
      <c r="A7" s="2" t="inlineStr">
        <is>
          <t>2) Confira o valor do ponto de cada ativo. WIN e WDO vêm preenchidos com as especificações da B3 (conferidas em 03/10/2026). Use PERSONALIZADO 1 e 2 para forex, ações ou outro ativo (informe o valor em R$ de 1 ponto para 1 contrato/lote).</t>
        </is>
      </c>
    </row>
    <row r="8">
      <c r="A8" s="2" t="inlineStr">
        <is>
          <t>3) Aba "Calculadora": escolha o ativo e o stop em pontos. A planilha mostra quantos contratos cabem no seu risco.</t>
        </is>
      </c>
    </row>
    <row r="9">
      <c r="A9" s="2" t="inlineStr">
        <is>
          <t>4) Aba "Diário": registre cada operação (data, ativo, direção, contratos, preços, stop, custos). Os resultados são calculados sozinhos.</t>
        </is>
      </c>
    </row>
    <row r="10">
      <c r="A10" s="2" t="inlineStr">
        <is>
          <t>5) Aba "Resumo": acompanhe resultado, taxa de acerto, payoff, drawdown e se o limite diário de hoje foi atingido.</t>
        </is>
      </c>
    </row>
    <row r="11">
      <c r="A11" s="2" t="inlineStr"/>
    </row>
    <row r="12">
      <c r="A12" s="3" t="inlineStr">
        <is>
          <t>FONTES</t>
        </is>
      </c>
    </row>
    <row r="13">
      <c r="A13" s="2" t="inlineStr">
        <is>
          <t>WIN (R$ 0,20 por ponto): https://b3.com.br/pt_br/produtos-e-servicos/negociacao/renda-variavel/futuro-mini-de-ibovespa.htm</t>
        </is>
      </c>
    </row>
    <row r="14">
      <c r="A14" s="2" t="inlineStr">
        <is>
          <t>WDO (contrato US$ 10.000, cotação por US$ 1.000 → R$ 10 por ponto): https://www.b3.com.br/pt_br/produtos-e-servicos/negociacao/moedas/futuro-mini-de-taxa-de-cambio-de-reais-por-dolar-comercial.htm</t>
        </is>
      </c>
    </row>
    <row r="15">
      <c r="A15" s="2" t="inlineStr">
        <is>
          <t>A B3 pode alterar especificações. Confira antes de usar.</t>
        </is>
      </c>
    </row>
    <row r="16">
      <c r="A16" s="2" t="inlineStr"/>
    </row>
    <row r="17">
      <c r="A17" s="3" t="inlineStr">
        <is>
          <t>AVISO DE RISCO</t>
        </is>
      </c>
    </row>
    <row r="18">
      <c r="A18" s="2" t="inlineStr">
        <is>
          <t>Esta planilha é uma ferramenta de organização e não é recomendação de investimento. Ela não prevê resultados nem elimina riscos.</t>
        </is>
      </c>
    </row>
    <row r="19">
      <c r="A19" s="2" t="inlineStr">
        <is>
          <t>Day trade e derivativos são alavancados e podem gerar perdas maiores que o capital depositado. Os percentuais da aba Configuração são exemplos editáveis.</t>
        </is>
      </c>
    </row>
    <row r="20">
      <c r="A20" s="2" t="inlineStr">
        <is>
          <t>Mais conteúdo: https://kitdotrader.site/gestao-de-risco-e-disciplina/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46" customWidth="1" min="1" max="1"/>
    <col width="34" customWidth="1" min="2" max="2"/>
    <col width="70" customWidth="1" min="3" max="3"/>
  </cols>
  <sheetData>
    <row r="1">
      <c r="A1" s="4" t="inlineStr">
        <is>
          <t>Configuração</t>
        </is>
      </c>
    </row>
    <row r="3">
      <c r="A3" s="5" t="inlineStr">
        <is>
          <t>Capital da conta (R$)</t>
        </is>
      </c>
      <c r="B3" s="6" t="n">
        <v>5000</v>
      </c>
    </row>
    <row r="4">
      <c r="A4" s="5" t="inlineStr">
        <is>
          <t>Risco máximo por operação (% do capital)</t>
        </is>
      </c>
      <c r="B4" s="7" t="n">
        <v>0.01</v>
      </c>
    </row>
    <row r="5">
      <c r="A5" s="5" t="inlineStr">
        <is>
          <t>Limite de perda diário (% do capital)</t>
        </is>
      </c>
      <c r="B5" s="7" t="n">
        <v>0.03</v>
      </c>
    </row>
    <row r="6">
      <c r="A6" s="5" t="inlineStr">
        <is>
          <t>Limite de perda semanal (% do capital)</t>
        </is>
      </c>
      <c r="B6" s="7" t="n">
        <v>0.06</v>
      </c>
    </row>
    <row r="7">
      <c r="A7" s="5" t="inlineStr">
        <is>
          <t>Máximo de operações por dia</t>
        </is>
      </c>
      <c r="B7" s="8" t="n">
        <v>5</v>
      </c>
    </row>
    <row r="9">
      <c r="A9" s="5" t="inlineStr">
        <is>
          <t>Risco por operação (R$)</t>
        </is>
      </c>
      <c r="B9" s="9">
        <f>B3*B4</f>
        <v/>
      </c>
    </row>
    <row r="10">
      <c r="A10" s="5" t="inlineStr">
        <is>
          <t>Limite diário (R$)</t>
        </is>
      </c>
      <c r="B10" s="9">
        <f>B3*B5</f>
        <v/>
      </c>
    </row>
    <row r="11">
      <c r="A11" s="5" t="inlineStr">
        <is>
          <t>Limite semanal (R$)</t>
        </is>
      </c>
      <c r="B11" s="9">
        <f>B3*B6</f>
        <v/>
      </c>
    </row>
    <row r="14">
      <c r="A14" s="10" t="inlineStr">
        <is>
          <t>Ativo</t>
        </is>
      </c>
      <c r="B14" s="10" t="inlineStr">
        <is>
          <t>Valor de 1 ponto por contrato/lote (R$)</t>
        </is>
      </c>
      <c r="C14" s="10" t="inlineStr">
        <is>
          <t>Observação</t>
        </is>
      </c>
    </row>
    <row r="15">
      <c r="A15" s="11" t="inlineStr">
        <is>
          <t>WIN</t>
        </is>
      </c>
      <c r="B15" s="12" t="n">
        <v>0.2</v>
      </c>
      <c r="C15" s="11" t="inlineStr">
        <is>
          <t>Mini índice — B3: R$ 0,20 por ponto; tick de 5 pontos</t>
        </is>
      </c>
    </row>
    <row r="16">
      <c r="A16" s="11" t="inlineStr">
        <is>
          <t>WDO</t>
        </is>
      </c>
      <c r="B16" s="12" t="n">
        <v>10</v>
      </c>
      <c r="C16" s="11" t="inlineStr">
        <is>
          <t>Mini dólar — B3: US$ 10.000 por contrato, cotação por US$ 1.000</t>
        </is>
      </c>
    </row>
    <row r="17">
      <c r="A17" s="13" t="inlineStr">
        <is>
          <t>PERSONALIZADO 1</t>
        </is>
      </c>
      <c r="B17" s="14" t="n">
        <v>1</v>
      </c>
      <c r="C17" s="11" t="inlineStr">
        <is>
          <t>Edite: valor em R$ de 1 ponto para 1 contrato/lote</t>
        </is>
      </c>
    </row>
    <row r="18">
      <c r="A18" s="13" t="inlineStr">
        <is>
          <t>PERSONALIZADO 2</t>
        </is>
      </c>
      <c r="B18" s="14" t="n">
        <v>1</v>
      </c>
      <c r="C18" s="11" t="inlineStr">
        <is>
          <t>Edite: valor em R$ de 1 ponto para 1 contrato/lote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0" customWidth="1" min="1" max="1"/>
    <col width="52" customWidth="1" min="2" max="2"/>
  </cols>
  <sheetData>
    <row r="1">
      <c r="A1" s="4" t="inlineStr">
        <is>
          <t>Calculadora</t>
        </is>
      </c>
    </row>
    <row r="3">
      <c r="A3" s="5" t="inlineStr">
        <is>
          <t>Ativo</t>
        </is>
      </c>
      <c r="B3" s="13" t="inlineStr">
        <is>
          <t>WIN</t>
        </is>
      </c>
    </row>
    <row r="4">
      <c r="A4" s="5" t="inlineStr">
        <is>
          <t>Stop (pontos)</t>
        </is>
      </c>
      <c r="B4" s="13" t="n">
        <v>150</v>
      </c>
    </row>
    <row r="5">
      <c r="A5" s="5" t="inlineStr">
        <is>
          <t>Valor do ponto (R$)</t>
        </is>
      </c>
      <c r="B5" s="15">
        <f>IFERROR(VLOOKUP(B3,'Configuração'!$A$15:$B$18,2,FALSE),0)</f>
        <v/>
      </c>
    </row>
    <row r="6">
      <c r="A6" s="5" t="inlineStr">
        <is>
          <t>Custo do stop por contrato (R$)</t>
        </is>
      </c>
      <c r="B6" s="15">
        <f>B4*B5</f>
        <v/>
      </c>
    </row>
    <row r="7">
      <c r="A7" s="5" t="inlineStr">
        <is>
          <t>Risco permitido por operação (R$)</t>
        </is>
      </c>
      <c r="B7" s="15">
        <f>'Configuração'!B9</f>
        <v/>
      </c>
    </row>
    <row r="8">
      <c r="A8" s="5" t="inlineStr">
        <is>
          <t>Contratos que cabem no risco</t>
        </is>
      </c>
      <c r="B8" s="16">
        <f>IF(B6&gt;0,INT(B7/B6),0)</f>
        <v/>
      </c>
    </row>
    <row r="9">
      <c r="A9" s="5" t="inlineStr">
        <is>
          <t>Risco real com esses contratos (R$)</t>
        </is>
      </c>
      <c r="B9" s="15">
        <f>B8*B6</f>
        <v/>
      </c>
    </row>
    <row r="10">
      <c r="A10" s="5" t="inlineStr">
        <is>
          <t>Situação</t>
        </is>
      </c>
      <c r="B10" s="5">
        <f>IF(B8&gt;=1,"OK: dentro do risco","Stop não cabe no risco: reduza o stop ou não opere")</f>
        <v/>
      </c>
    </row>
  </sheetData>
  <dataValidations count="1">
    <dataValidation sqref="B3" showDropDown="0" showInputMessage="0" showErrorMessage="0" allowBlank="0" type="list">
      <formula1>='Configuração'!$A$15:$A$18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40" customWidth="1" min="19" max="19"/>
  </cols>
  <sheetData>
    <row r="1" ht="42" customHeight="1">
      <c r="A1" s="17" t="inlineStr">
        <is>
          <t>Data</t>
        </is>
      </c>
      <c r="B1" s="17" t="inlineStr">
        <is>
          <t>Ativo</t>
        </is>
      </c>
      <c r="C1" s="17" t="inlineStr">
        <is>
          <t>Direção (C/V)</t>
        </is>
      </c>
      <c r="D1" s="17" t="inlineStr">
        <is>
          <t>Contratos</t>
        </is>
      </c>
      <c r="E1" s="17" t="inlineStr">
        <is>
          <t>Preço entrada</t>
        </is>
      </c>
      <c r="F1" s="17" t="inlineStr">
        <is>
          <t>Preço saída</t>
        </is>
      </c>
      <c r="G1" s="17" t="inlineStr">
        <is>
          <t>Stop (pontos)</t>
        </is>
      </c>
      <c r="H1" s="17" t="inlineStr">
        <is>
          <t>Pontos</t>
        </is>
      </c>
      <c r="I1" s="17" t="inlineStr">
        <is>
          <t>Valor do ponto</t>
        </is>
      </c>
      <c r="J1" s="17" t="inlineStr">
        <is>
          <t>Resultado bruto (R$)</t>
        </is>
      </c>
      <c r="K1" s="17" t="inlineStr">
        <is>
          <t>Custos (R$)</t>
        </is>
      </c>
      <c r="L1" s="17" t="inlineStr">
        <is>
          <t>Resultado líquido (R$)</t>
        </is>
      </c>
      <c r="M1" s="17" t="inlineStr">
        <is>
          <t>Risco planejado (R$)</t>
        </is>
      </c>
      <c r="N1" s="17" t="inlineStr">
        <is>
          <t>Múltiplo R</t>
        </is>
      </c>
      <c r="O1" s="17" t="inlineStr">
        <is>
          <t>Acumulado (R$)</t>
        </is>
      </c>
      <c r="P1" s="17" t="inlineStr">
        <is>
          <t>Pico (R$)</t>
        </is>
      </c>
      <c r="Q1" s="17" t="inlineStr">
        <is>
          <t>Drawdown (R$)</t>
        </is>
      </c>
      <c r="R1" s="17" t="inlineStr">
        <is>
          <t>Seguiu o plano? (S/N)</t>
        </is>
      </c>
      <c r="S1" s="17" t="inlineStr">
        <is>
          <t>Observações</t>
        </is>
      </c>
    </row>
    <row r="2">
      <c r="A2" s="18" t="n"/>
      <c r="H2">
        <f>IF(OR(A2="",E2="",F2=""),"",IF(C2="V",E2-F2,F2-E2))</f>
        <v/>
      </c>
      <c r="I2">
        <f>IF(A2="","",IFERROR(VLOOKUP(B2,'Configuração'!$A$15:$B$18,2,FALSE),0))</f>
        <v/>
      </c>
      <c r="J2" s="19">
        <f>IF(H2="","",H2*I2*D2)</f>
        <v/>
      </c>
      <c r="K2" s="19" t="n"/>
      <c r="L2" s="19">
        <f>IF(J2="","",J2-N(K2))</f>
        <v/>
      </c>
      <c r="M2" s="19">
        <f>IF(OR(A2="",G2=""),"",G2*I2*D2)</f>
        <v/>
      </c>
      <c r="N2" s="20">
        <f>IF(OR(L2="",M2="",M2=0),"",L2/M2)</f>
        <v/>
      </c>
      <c r="O2" s="19">
        <f>IF(L2="","",SUM(L$2:L2))</f>
        <v/>
      </c>
      <c r="P2" s="19">
        <f>IF(O2="","",MAX(0,O2))</f>
        <v/>
      </c>
      <c r="Q2" s="19">
        <f>IF(O2="","",O2-P2)</f>
        <v/>
      </c>
    </row>
    <row r="3">
      <c r="A3" s="18" t="n"/>
      <c r="H3">
        <f>IF(OR(A3="",E3="",F3=""),"",IF(C3="V",E3-F3,F3-E3))</f>
        <v/>
      </c>
      <c r="I3">
        <f>IF(A3="","",IFERROR(VLOOKUP(B3,'Configuração'!$A$15:$B$18,2,FALSE),0))</f>
        <v/>
      </c>
      <c r="J3" s="19">
        <f>IF(H3="","",H3*I3*D3)</f>
        <v/>
      </c>
      <c r="K3" s="19" t="n"/>
      <c r="L3" s="19">
        <f>IF(J3="","",J3-N(K3))</f>
        <v/>
      </c>
      <c r="M3" s="19">
        <f>IF(OR(A3="",G3=""),"",G3*I3*D3)</f>
        <v/>
      </c>
      <c r="N3" s="20">
        <f>IF(OR(L3="",M3="",M3=0),"",L3/M3)</f>
        <v/>
      </c>
      <c r="O3" s="19">
        <f>IF(L3="","",SUM(L$2:L3))</f>
        <v/>
      </c>
      <c r="P3" s="19">
        <f>IF(O3="","",MAX(0,O3,MAX(P$2:P2)))</f>
        <v/>
      </c>
      <c r="Q3" s="19">
        <f>IF(O3="","",O3-P3)</f>
        <v/>
      </c>
    </row>
    <row r="4">
      <c r="A4" s="18" t="n"/>
      <c r="H4">
        <f>IF(OR(A4="",E4="",F4=""),"",IF(C4="V",E4-F4,F4-E4))</f>
        <v/>
      </c>
      <c r="I4">
        <f>IF(A4="","",IFERROR(VLOOKUP(B4,'Configuração'!$A$15:$B$18,2,FALSE),0))</f>
        <v/>
      </c>
      <c r="J4" s="19">
        <f>IF(H4="","",H4*I4*D4)</f>
        <v/>
      </c>
      <c r="K4" s="19" t="n"/>
      <c r="L4" s="19">
        <f>IF(J4="","",J4-N(K4))</f>
        <v/>
      </c>
      <c r="M4" s="19">
        <f>IF(OR(A4="",G4=""),"",G4*I4*D4)</f>
        <v/>
      </c>
      <c r="N4" s="20">
        <f>IF(OR(L4="",M4="",M4=0),"",L4/M4)</f>
        <v/>
      </c>
      <c r="O4" s="19">
        <f>IF(L4="","",SUM(L$2:L4))</f>
        <v/>
      </c>
      <c r="P4" s="19">
        <f>IF(O4="","",MAX(0,O4,MAX(P$2:P3)))</f>
        <v/>
      </c>
      <c r="Q4" s="19">
        <f>IF(O4="","",O4-P4)</f>
        <v/>
      </c>
    </row>
    <row r="5">
      <c r="A5" s="18" t="n"/>
      <c r="H5">
        <f>IF(OR(A5="",E5="",F5=""),"",IF(C5="V",E5-F5,F5-E5))</f>
        <v/>
      </c>
      <c r="I5">
        <f>IF(A5="","",IFERROR(VLOOKUP(B5,'Configuração'!$A$15:$B$18,2,FALSE),0))</f>
        <v/>
      </c>
      <c r="J5" s="19">
        <f>IF(H5="","",H5*I5*D5)</f>
        <v/>
      </c>
      <c r="K5" s="19" t="n"/>
      <c r="L5" s="19">
        <f>IF(J5="","",J5-N(K5))</f>
        <v/>
      </c>
      <c r="M5" s="19">
        <f>IF(OR(A5="",G5=""),"",G5*I5*D5)</f>
        <v/>
      </c>
      <c r="N5" s="20">
        <f>IF(OR(L5="",M5="",M5=0),"",L5/M5)</f>
        <v/>
      </c>
      <c r="O5" s="19">
        <f>IF(L5="","",SUM(L$2:L5))</f>
        <v/>
      </c>
      <c r="P5" s="19">
        <f>IF(O5="","",MAX(0,O5,MAX(P$2:P4)))</f>
        <v/>
      </c>
      <c r="Q5" s="19">
        <f>IF(O5="","",O5-P5)</f>
        <v/>
      </c>
    </row>
    <row r="6">
      <c r="A6" s="18" t="n"/>
      <c r="H6">
        <f>IF(OR(A6="",E6="",F6=""),"",IF(C6="V",E6-F6,F6-E6))</f>
        <v/>
      </c>
      <c r="I6">
        <f>IF(A6="","",IFERROR(VLOOKUP(B6,'Configuração'!$A$15:$B$18,2,FALSE),0))</f>
        <v/>
      </c>
      <c r="J6" s="19">
        <f>IF(H6="","",H6*I6*D6)</f>
        <v/>
      </c>
      <c r="K6" s="19" t="n"/>
      <c r="L6" s="19">
        <f>IF(J6="","",J6-N(K6))</f>
        <v/>
      </c>
      <c r="M6" s="19">
        <f>IF(OR(A6="",G6=""),"",G6*I6*D6)</f>
        <v/>
      </c>
      <c r="N6" s="20">
        <f>IF(OR(L6="",M6="",M6=0),"",L6/M6)</f>
        <v/>
      </c>
      <c r="O6" s="19">
        <f>IF(L6="","",SUM(L$2:L6))</f>
        <v/>
      </c>
      <c r="P6" s="19">
        <f>IF(O6="","",MAX(0,O6,MAX(P$2:P5)))</f>
        <v/>
      </c>
      <c r="Q6" s="19">
        <f>IF(O6="","",O6-P6)</f>
        <v/>
      </c>
    </row>
    <row r="7">
      <c r="A7" s="18" t="n"/>
      <c r="H7">
        <f>IF(OR(A7="",E7="",F7=""),"",IF(C7="V",E7-F7,F7-E7))</f>
        <v/>
      </c>
      <c r="I7">
        <f>IF(A7="","",IFERROR(VLOOKUP(B7,'Configuração'!$A$15:$B$18,2,FALSE),0))</f>
        <v/>
      </c>
      <c r="J7" s="19">
        <f>IF(H7="","",H7*I7*D7)</f>
        <v/>
      </c>
      <c r="K7" s="19" t="n"/>
      <c r="L7" s="19">
        <f>IF(J7="","",J7-N(K7))</f>
        <v/>
      </c>
      <c r="M7" s="19">
        <f>IF(OR(A7="",G7=""),"",G7*I7*D7)</f>
        <v/>
      </c>
      <c r="N7" s="20">
        <f>IF(OR(L7="",M7="",M7=0),"",L7/M7)</f>
        <v/>
      </c>
      <c r="O7" s="19">
        <f>IF(L7="","",SUM(L$2:L7))</f>
        <v/>
      </c>
      <c r="P7" s="19">
        <f>IF(O7="","",MAX(0,O7,MAX(P$2:P6)))</f>
        <v/>
      </c>
      <c r="Q7" s="19">
        <f>IF(O7="","",O7-P7)</f>
        <v/>
      </c>
    </row>
    <row r="8">
      <c r="A8" s="18" t="n"/>
      <c r="H8">
        <f>IF(OR(A8="",E8="",F8=""),"",IF(C8="V",E8-F8,F8-E8))</f>
        <v/>
      </c>
      <c r="I8">
        <f>IF(A8="","",IFERROR(VLOOKUP(B8,'Configuração'!$A$15:$B$18,2,FALSE),0))</f>
        <v/>
      </c>
      <c r="J8" s="19">
        <f>IF(H8="","",H8*I8*D8)</f>
        <v/>
      </c>
      <c r="K8" s="19" t="n"/>
      <c r="L8" s="19">
        <f>IF(J8="","",J8-N(K8))</f>
        <v/>
      </c>
      <c r="M8" s="19">
        <f>IF(OR(A8="",G8=""),"",G8*I8*D8)</f>
        <v/>
      </c>
      <c r="N8" s="20">
        <f>IF(OR(L8="",M8="",M8=0),"",L8/M8)</f>
        <v/>
      </c>
      <c r="O8" s="19">
        <f>IF(L8="","",SUM(L$2:L8))</f>
        <v/>
      </c>
      <c r="P8" s="19">
        <f>IF(O8="","",MAX(0,O8,MAX(P$2:P7)))</f>
        <v/>
      </c>
      <c r="Q8" s="19">
        <f>IF(O8="","",O8-P8)</f>
        <v/>
      </c>
    </row>
    <row r="9">
      <c r="A9" s="18" t="n"/>
      <c r="H9">
        <f>IF(OR(A9="",E9="",F9=""),"",IF(C9="V",E9-F9,F9-E9))</f>
        <v/>
      </c>
      <c r="I9">
        <f>IF(A9="","",IFERROR(VLOOKUP(B9,'Configuração'!$A$15:$B$18,2,FALSE),0))</f>
        <v/>
      </c>
      <c r="J9" s="19">
        <f>IF(H9="","",H9*I9*D9)</f>
        <v/>
      </c>
      <c r="K9" s="19" t="n"/>
      <c r="L9" s="19">
        <f>IF(J9="","",J9-N(K9))</f>
        <v/>
      </c>
      <c r="M9" s="19">
        <f>IF(OR(A9="",G9=""),"",G9*I9*D9)</f>
        <v/>
      </c>
      <c r="N9" s="20">
        <f>IF(OR(L9="",M9="",M9=0),"",L9/M9)</f>
        <v/>
      </c>
      <c r="O9" s="19">
        <f>IF(L9="","",SUM(L$2:L9))</f>
        <v/>
      </c>
      <c r="P9" s="19">
        <f>IF(O9="","",MAX(0,O9,MAX(P$2:P8)))</f>
        <v/>
      </c>
      <c r="Q9" s="19">
        <f>IF(O9="","",O9-P9)</f>
        <v/>
      </c>
    </row>
    <row r="10">
      <c r="A10" s="18" t="n"/>
      <c r="H10">
        <f>IF(OR(A10="",E10="",F10=""),"",IF(C10="V",E10-F10,F10-E10))</f>
        <v/>
      </c>
      <c r="I10">
        <f>IF(A10="","",IFERROR(VLOOKUP(B10,'Configuração'!$A$15:$B$18,2,FALSE),0))</f>
        <v/>
      </c>
      <c r="J10" s="19">
        <f>IF(H10="","",H10*I10*D10)</f>
        <v/>
      </c>
      <c r="K10" s="19" t="n"/>
      <c r="L10" s="19">
        <f>IF(J10="","",J10-N(K10))</f>
        <v/>
      </c>
      <c r="M10" s="19">
        <f>IF(OR(A10="",G10=""),"",G10*I10*D10)</f>
        <v/>
      </c>
      <c r="N10" s="20">
        <f>IF(OR(L10="",M10="",M10=0),"",L10/M10)</f>
        <v/>
      </c>
      <c r="O10" s="19">
        <f>IF(L10="","",SUM(L$2:L10))</f>
        <v/>
      </c>
      <c r="P10" s="19">
        <f>IF(O10="","",MAX(0,O10,MAX(P$2:P9)))</f>
        <v/>
      </c>
      <c r="Q10" s="19">
        <f>IF(O10="","",O10-P10)</f>
        <v/>
      </c>
    </row>
    <row r="11">
      <c r="A11" s="18" t="n"/>
      <c r="H11">
        <f>IF(OR(A11="",E11="",F11=""),"",IF(C11="V",E11-F11,F11-E11))</f>
        <v/>
      </c>
      <c r="I11">
        <f>IF(A11="","",IFERROR(VLOOKUP(B11,'Configuração'!$A$15:$B$18,2,FALSE),0))</f>
        <v/>
      </c>
      <c r="J11" s="19">
        <f>IF(H11="","",H11*I11*D11)</f>
        <v/>
      </c>
      <c r="K11" s="19" t="n"/>
      <c r="L11" s="19">
        <f>IF(J11="","",J11-N(K11))</f>
        <v/>
      </c>
      <c r="M11" s="19">
        <f>IF(OR(A11="",G11=""),"",G11*I11*D11)</f>
        <v/>
      </c>
      <c r="N11" s="20">
        <f>IF(OR(L11="",M11="",M11=0),"",L11/M11)</f>
        <v/>
      </c>
      <c r="O11" s="19">
        <f>IF(L11="","",SUM(L$2:L11))</f>
        <v/>
      </c>
      <c r="P11" s="19">
        <f>IF(O11="","",MAX(0,O11,MAX(P$2:P10)))</f>
        <v/>
      </c>
      <c r="Q11" s="19">
        <f>IF(O11="","",O11-P11)</f>
        <v/>
      </c>
    </row>
    <row r="12">
      <c r="A12" s="18" t="n"/>
      <c r="H12">
        <f>IF(OR(A12="",E12="",F12=""),"",IF(C12="V",E12-F12,F12-E12))</f>
        <v/>
      </c>
      <c r="I12">
        <f>IF(A12="","",IFERROR(VLOOKUP(B12,'Configuração'!$A$15:$B$18,2,FALSE),0))</f>
        <v/>
      </c>
      <c r="J12" s="19">
        <f>IF(H12="","",H12*I12*D12)</f>
        <v/>
      </c>
      <c r="K12" s="19" t="n"/>
      <c r="L12" s="19">
        <f>IF(J12="","",J12-N(K12))</f>
        <v/>
      </c>
      <c r="M12" s="19">
        <f>IF(OR(A12="",G12=""),"",G12*I12*D12)</f>
        <v/>
      </c>
      <c r="N12" s="20">
        <f>IF(OR(L12="",M12="",M12=0),"",L12/M12)</f>
        <v/>
      </c>
      <c r="O12" s="19">
        <f>IF(L12="","",SUM(L$2:L12))</f>
        <v/>
      </c>
      <c r="P12" s="19">
        <f>IF(O12="","",MAX(0,O12,MAX(P$2:P11)))</f>
        <v/>
      </c>
      <c r="Q12" s="19">
        <f>IF(O12="","",O12-P12)</f>
        <v/>
      </c>
    </row>
    <row r="13">
      <c r="A13" s="18" t="n"/>
      <c r="H13">
        <f>IF(OR(A13="",E13="",F13=""),"",IF(C13="V",E13-F13,F13-E13))</f>
        <v/>
      </c>
      <c r="I13">
        <f>IF(A13="","",IFERROR(VLOOKUP(B13,'Configuração'!$A$15:$B$18,2,FALSE),0))</f>
        <v/>
      </c>
      <c r="J13" s="19">
        <f>IF(H13="","",H13*I13*D13)</f>
        <v/>
      </c>
      <c r="K13" s="19" t="n"/>
      <c r="L13" s="19">
        <f>IF(J13="","",J13-N(K13))</f>
        <v/>
      </c>
      <c r="M13" s="19">
        <f>IF(OR(A13="",G13=""),"",G13*I13*D13)</f>
        <v/>
      </c>
      <c r="N13" s="20">
        <f>IF(OR(L13="",M13="",M13=0),"",L13/M13)</f>
        <v/>
      </c>
      <c r="O13" s="19">
        <f>IF(L13="","",SUM(L$2:L13))</f>
        <v/>
      </c>
      <c r="P13" s="19">
        <f>IF(O13="","",MAX(0,O13,MAX(P$2:P12)))</f>
        <v/>
      </c>
      <c r="Q13" s="19">
        <f>IF(O13="","",O13-P13)</f>
        <v/>
      </c>
    </row>
    <row r="14">
      <c r="A14" s="18" t="n"/>
      <c r="H14">
        <f>IF(OR(A14="",E14="",F14=""),"",IF(C14="V",E14-F14,F14-E14))</f>
        <v/>
      </c>
      <c r="I14">
        <f>IF(A14="","",IFERROR(VLOOKUP(B14,'Configuração'!$A$15:$B$18,2,FALSE),0))</f>
        <v/>
      </c>
      <c r="J14" s="19">
        <f>IF(H14="","",H14*I14*D14)</f>
        <v/>
      </c>
      <c r="K14" s="19" t="n"/>
      <c r="L14" s="19">
        <f>IF(J14="","",J14-N(K14))</f>
        <v/>
      </c>
      <c r="M14" s="19">
        <f>IF(OR(A14="",G14=""),"",G14*I14*D14)</f>
        <v/>
      </c>
      <c r="N14" s="20">
        <f>IF(OR(L14="",M14="",M14=0),"",L14/M14)</f>
        <v/>
      </c>
      <c r="O14" s="19">
        <f>IF(L14="","",SUM(L$2:L14))</f>
        <v/>
      </c>
      <c r="P14" s="19">
        <f>IF(O14="","",MAX(0,O14,MAX(P$2:P13)))</f>
        <v/>
      </c>
      <c r="Q14" s="19">
        <f>IF(O14="","",O14-P14)</f>
        <v/>
      </c>
    </row>
    <row r="15">
      <c r="A15" s="18" t="n"/>
      <c r="H15">
        <f>IF(OR(A15="",E15="",F15=""),"",IF(C15="V",E15-F15,F15-E15))</f>
        <v/>
      </c>
      <c r="I15">
        <f>IF(A15="","",IFERROR(VLOOKUP(B15,'Configuração'!$A$15:$B$18,2,FALSE),0))</f>
        <v/>
      </c>
      <c r="J15" s="19">
        <f>IF(H15="","",H15*I15*D15)</f>
        <v/>
      </c>
      <c r="K15" s="19" t="n"/>
      <c r="L15" s="19">
        <f>IF(J15="","",J15-N(K15))</f>
        <v/>
      </c>
      <c r="M15" s="19">
        <f>IF(OR(A15="",G15=""),"",G15*I15*D15)</f>
        <v/>
      </c>
      <c r="N15" s="20">
        <f>IF(OR(L15="",M15="",M15=0),"",L15/M15)</f>
        <v/>
      </c>
      <c r="O15" s="19">
        <f>IF(L15="","",SUM(L$2:L15))</f>
        <v/>
      </c>
      <c r="P15" s="19">
        <f>IF(O15="","",MAX(0,O15,MAX(P$2:P14)))</f>
        <v/>
      </c>
      <c r="Q15" s="19">
        <f>IF(O15="","",O15-P15)</f>
        <v/>
      </c>
    </row>
    <row r="16">
      <c r="A16" s="18" t="n"/>
      <c r="H16">
        <f>IF(OR(A16="",E16="",F16=""),"",IF(C16="V",E16-F16,F16-E16))</f>
        <v/>
      </c>
      <c r="I16">
        <f>IF(A16="","",IFERROR(VLOOKUP(B16,'Configuração'!$A$15:$B$18,2,FALSE),0))</f>
        <v/>
      </c>
      <c r="J16" s="19">
        <f>IF(H16="","",H16*I16*D16)</f>
        <v/>
      </c>
      <c r="K16" s="19" t="n"/>
      <c r="L16" s="19">
        <f>IF(J16="","",J16-N(K16))</f>
        <v/>
      </c>
      <c r="M16" s="19">
        <f>IF(OR(A16="",G16=""),"",G16*I16*D16)</f>
        <v/>
      </c>
      <c r="N16" s="20">
        <f>IF(OR(L16="",M16="",M16=0),"",L16/M16)</f>
        <v/>
      </c>
      <c r="O16" s="19">
        <f>IF(L16="","",SUM(L$2:L16))</f>
        <v/>
      </c>
      <c r="P16" s="19">
        <f>IF(O16="","",MAX(0,O16,MAX(P$2:P15)))</f>
        <v/>
      </c>
      <c r="Q16" s="19">
        <f>IF(O16="","",O16-P16)</f>
        <v/>
      </c>
    </row>
    <row r="17">
      <c r="A17" s="18" t="n"/>
      <c r="H17">
        <f>IF(OR(A17="",E17="",F17=""),"",IF(C17="V",E17-F17,F17-E17))</f>
        <v/>
      </c>
      <c r="I17">
        <f>IF(A17="","",IFERROR(VLOOKUP(B17,'Configuração'!$A$15:$B$18,2,FALSE),0))</f>
        <v/>
      </c>
      <c r="J17" s="19">
        <f>IF(H17="","",H17*I17*D17)</f>
        <v/>
      </c>
      <c r="K17" s="19" t="n"/>
      <c r="L17" s="19">
        <f>IF(J17="","",J17-N(K17))</f>
        <v/>
      </c>
      <c r="M17" s="19">
        <f>IF(OR(A17="",G17=""),"",G17*I17*D17)</f>
        <v/>
      </c>
      <c r="N17" s="20">
        <f>IF(OR(L17="",M17="",M17=0),"",L17/M17)</f>
        <v/>
      </c>
      <c r="O17" s="19">
        <f>IF(L17="","",SUM(L$2:L17))</f>
        <v/>
      </c>
      <c r="P17" s="19">
        <f>IF(O17="","",MAX(0,O17,MAX(P$2:P16)))</f>
        <v/>
      </c>
      <c r="Q17" s="19">
        <f>IF(O17="","",O17-P17)</f>
        <v/>
      </c>
    </row>
    <row r="18">
      <c r="A18" s="18" t="n"/>
      <c r="H18">
        <f>IF(OR(A18="",E18="",F18=""),"",IF(C18="V",E18-F18,F18-E18))</f>
        <v/>
      </c>
      <c r="I18">
        <f>IF(A18="","",IFERROR(VLOOKUP(B18,'Configuração'!$A$15:$B$18,2,FALSE),0))</f>
        <v/>
      </c>
      <c r="J18" s="19">
        <f>IF(H18="","",H18*I18*D18)</f>
        <v/>
      </c>
      <c r="K18" s="19" t="n"/>
      <c r="L18" s="19">
        <f>IF(J18="","",J18-N(K18))</f>
        <v/>
      </c>
      <c r="M18" s="19">
        <f>IF(OR(A18="",G18=""),"",G18*I18*D18)</f>
        <v/>
      </c>
      <c r="N18" s="20">
        <f>IF(OR(L18="",M18="",M18=0),"",L18/M18)</f>
        <v/>
      </c>
      <c r="O18" s="19">
        <f>IF(L18="","",SUM(L$2:L18))</f>
        <v/>
      </c>
      <c r="P18" s="19">
        <f>IF(O18="","",MAX(0,O18,MAX(P$2:P17)))</f>
        <v/>
      </c>
      <c r="Q18" s="19">
        <f>IF(O18="","",O18-P18)</f>
        <v/>
      </c>
    </row>
    <row r="19">
      <c r="A19" s="18" t="n"/>
      <c r="H19">
        <f>IF(OR(A19="",E19="",F19=""),"",IF(C19="V",E19-F19,F19-E19))</f>
        <v/>
      </c>
      <c r="I19">
        <f>IF(A19="","",IFERROR(VLOOKUP(B19,'Configuração'!$A$15:$B$18,2,FALSE),0))</f>
        <v/>
      </c>
      <c r="J19" s="19">
        <f>IF(H19="","",H19*I19*D19)</f>
        <v/>
      </c>
      <c r="K19" s="19" t="n"/>
      <c r="L19" s="19">
        <f>IF(J19="","",J19-N(K19))</f>
        <v/>
      </c>
      <c r="M19" s="19">
        <f>IF(OR(A19="",G19=""),"",G19*I19*D19)</f>
        <v/>
      </c>
      <c r="N19" s="20">
        <f>IF(OR(L19="",M19="",M19=0),"",L19/M19)</f>
        <v/>
      </c>
      <c r="O19" s="19">
        <f>IF(L19="","",SUM(L$2:L19))</f>
        <v/>
      </c>
      <c r="P19" s="19">
        <f>IF(O19="","",MAX(0,O19,MAX(P$2:P18)))</f>
        <v/>
      </c>
      <c r="Q19" s="19">
        <f>IF(O19="","",O19-P19)</f>
        <v/>
      </c>
    </row>
    <row r="20">
      <c r="A20" s="18" t="n"/>
      <c r="H20">
        <f>IF(OR(A20="",E20="",F20=""),"",IF(C20="V",E20-F20,F20-E20))</f>
        <v/>
      </c>
      <c r="I20">
        <f>IF(A20="","",IFERROR(VLOOKUP(B20,'Configuração'!$A$15:$B$18,2,FALSE),0))</f>
        <v/>
      </c>
      <c r="J20" s="19">
        <f>IF(H20="","",H20*I20*D20)</f>
        <v/>
      </c>
      <c r="K20" s="19" t="n"/>
      <c r="L20" s="19">
        <f>IF(J20="","",J20-N(K20))</f>
        <v/>
      </c>
      <c r="M20" s="19">
        <f>IF(OR(A20="",G20=""),"",G20*I20*D20)</f>
        <v/>
      </c>
      <c r="N20" s="20">
        <f>IF(OR(L20="",M20="",M20=0),"",L20/M20)</f>
        <v/>
      </c>
      <c r="O20" s="19">
        <f>IF(L20="","",SUM(L$2:L20))</f>
        <v/>
      </c>
      <c r="P20" s="19">
        <f>IF(O20="","",MAX(0,O20,MAX(P$2:P19)))</f>
        <v/>
      </c>
      <c r="Q20" s="19">
        <f>IF(O20="","",O20-P20)</f>
        <v/>
      </c>
    </row>
    <row r="21">
      <c r="A21" s="18" t="n"/>
      <c r="H21">
        <f>IF(OR(A21="",E21="",F21=""),"",IF(C21="V",E21-F21,F21-E21))</f>
        <v/>
      </c>
      <c r="I21">
        <f>IF(A21="","",IFERROR(VLOOKUP(B21,'Configuração'!$A$15:$B$18,2,FALSE),0))</f>
        <v/>
      </c>
      <c r="J21" s="19">
        <f>IF(H21="","",H21*I21*D21)</f>
        <v/>
      </c>
      <c r="K21" s="19" t="n"/>
      <c r="L21" s="19">
        <f>IF(J21="","",J21-N(K21))</f>
        <v/>
      </c>
      <c r="M21" s="19">
        <f>IF(OR(A21="",G21=""),"",G21*I21*D21)</f>
        <v/>
      </c>
      <c r="N21" s="20">
        <f>IF(OR(L21="",M21="",M21=0),"",L21/M21)</f>
        <v/>
      </c>
      <c r="O21" s="19">
        <f>IF(L21="","",SUM(L$2:L21))</f>
        <v/>
      </c>
      <c r="P21" s="19">
        <f>IF(O21="","",MAX(0,O21,MAX(P$2:P20)))</f>
        <v/>
      </c>
      <c r="Q21" s="19">
        <f>IF(O21="","",O21-P21)</f>
        <v/>
      </c>
    </row>
    <row r="22">
      <c r="A22" s="18" t="n"/>
      <c r="H22">
        <f>IF(OR(A22="",E22="",F22=""),"",IF(C22="V",E22-F22,F22-E22))</f>
        <v/>
      </c>
      <c r="I22">
        <f>IF(A22="","",IFERROR(VLOOKUP(B22,'Configuração'!$A$15:$B$18,2,FALSE),0))</f>
        <v/>
      </c>
      <c r="J22" s="19">
        <f>IF(H22="","",H22*I22*D22)</f>
        <v/>
      </c>
      <c r="K22" s="19" t="n"/>
      <c r="L22" s="19">
        <f>IF(J22="","",J22-N(K22))</f>
        <v/>
      </c>
      <c r="M22" s="19">
        <f>IF(OR(A22="",G22=""),"",G22*I22*D22)</f>
        <v/>
      </c>
      <c r="N22" s="20">
        <f>IF(OR(L22="",M22="",M22=0),"",L22/M22)</f>
        <v/>
      </c>
      <c r="O22" s="19">
        <f>IF(L22="","",SUM(L$2:L22))</f>
        <v/>
      </c>
      <c r="P22" s="19">
        <f>IF(O22="","",MAX(0,O22,MAX(P$2:P21)))</f>
        <v/>
      </c>
      <c r="Q22" s="19">
        <f>IF(O22="","",O22-P22)</f>
        <v/>
      </c>
    </row>
    <row r="23">
      <c r="A23" s="18" t="n"/>
      <c r="H23">
        <f>IF(OR(A23="",E23="",F23=""),"",IF(C23="V",E23-F23,F23-E23))</f>
        <v/>
      </c>
      <c r="I23">
        <f>IF(A23="","",IFERROR(VLOOKUP(B23,'Configuração'!$A$15:$B$18,2,FALSE),0))</f>
        <v/>
      </c>
      <c r="J23" s="19">
        <f>IF(H23="","",H23*I23*D23)</f>
        <v/>
      </c>
      <c r="K23" s="19" t="n"/>
      <c r="L23" s="19">
        <f>IF(J23="","",J23-N(K23))</f>
        <v/>
      </c>
      <c r="M23" s="19">
        <f>IF(OR(A23="",G23=""),"",G23*I23*D23)</f>
        <v/>
      </c>
      <c r="N23" s="20">
        <f>IF(OR(L23="",M23="",M23=0),"",L23/M23)</f>
        <v/>
      </c>
      <c r="O23" s="19">
        <f>IF(L23="","",SUM(L$2:L23))</f>
        <v/>
      </c>
      <c r="P23" s="19">
        <f>IF(O23="","",MAX(0,O23,MAX(P$2:P22)))</f>
        <v/>
      </c>
      <c r="Q23" s="19">
        <f>IF(O23="","",O23-P23)</f>
        <v/>
      </c>
    </row>
    <row r="24">
      <c r="A24" s="18" t="n"/>
      <c r="H24">
        <f>IF(OR(A24="",E24="",F24=""),"",IF(C24="V",E24-F24,F24-E24))</f>
        <v/>
      </c>
      <c r="I24">
        <f>IF(A24="","",IFERROR(VLOOKUP(B24,'Configuração'!$A$15:$B$18,2,FALSE),0))</f>
        <v/>
      </c>
      <c r="J24" s="19">
        <f>IF(H24="","",H24*I24*D24)</f>
        <v/>
      </c>
      <c r="K24" s="19" t="n"/>
      <c r="L24" s="19">
        <f>IF(J24="","",J24-N(K24))</f>
        <v/>
      </c>
      <c r="M24" s="19">
        <f>IF(OR(A24="",G24=""),"",G24*I24*D24)</f>
        <v/>
      </c>
      <c r="N24" s="20">
        <f>IF(OR(L24="",M24="",M24=0),"",L24/M24)</f>
        <v/>
      </c>
      <c r="O24" s="19">
        <f>IF(L24="","",SUM(L$2:L24))</f>
        <v/>
      </c>
      <c r="P24" s="19">
        <f>IF(O24="","",MAX(0,O24,MAX(P$2:P23)))</f>
        <v/>
      </c>
      <c r="Q24" s="19">
        <f>IF(O24="","",O24-P24)</f>
        <v/>
      </c>
    </row>
    <row r="25">
      <c r="A25" s="18" t="n"/>
      <c r="H25">
        <f>IF(OR(A25="",E25="",F25=""),"",IF(C25="V",E25-F25,F25-E25))</f>
        <v/>
      </c>
      <c r="I25">
        <f>IF(A25="","",IFERROR(VLOOKUP(B25,'Configuração'!$A$15:$B$18,2,FALSE),0))</f>
        <v/>
      </c>
      <c r="J25" s="19">
        <f>IF(H25="","",H25*I25*D25)</f>
        <v/>
      </c>
      <c r="K25" s="19" t="n"/>
      <c r="L25" s="19">
        <f>IF(J25="","",J25-N(K25))</f>
        <v/>
      </c>
      <c r="M25" s="19">
        <f>IF(OR(A25="",G25=""),"",G25*I25*D25)</f>
        <v/>
      </c>
      <c r="N25" s="20">
        <f>IF(OR(L25="",M25="",M25=0),"",L25/M25)</f>
        <v/>
      </c>
      <c r="O25" s="19">
        <f>IF(L25="","",SUM(L$2:L25))</f>
        <v/>
      </c>
      <c r="P25" s="19">
        <f>IF(O25="","",MAX(0,O25,MAX(P$2:P24)))</f>
        <v/>
      </c>
      <c r="Q25" s="19">
        <f>IF(O25="","",O25-P25)</f>
        <v/>
      </c>
    </row>
    <row r="26">
      <c r="A26" s="18" t="n"/>
      <c r="H26">
        <f>IF(OR(A26="",E26="",F26=""),"",IF(C26="V",E26-F26,F26-E26))</f>
        <v/>
      </c>
      <c r="I26">
        <f>IF(A26="","",IFERROR(VLOOKUP(B26,'Configuração'!$A$15:$B$18,2,FALSE),0))</f>
        <v/>
      </c>
      <c r="J26" s="19">
        <f>IF(H26="","",H26*I26*D26)</f>
        <v/>
      </c>
      <c r="K26" s="19" t="n"/>
      <c r="L26" s="19">
        <f>IF(J26="","",J26-N(K26))</f>
        <v/>
      </c>
      <c r="M26" s="19">
        <f>IF(OR(A26="",G26=""),"",G26*I26*D26)</f>
        <v/>
      </c>
      <c r="N26" s="20">
        <f>IF(OR(L26="",M26="",M26=0),"",L26/M26)</f>
        <v/>
      </c>
      <c r="O26" s="19">
        <f>IF(L26="","",SUM(L$2:L26))</f>
        <v/>
      </c>
      <c r="P26" s="19">
        <f>IF(O26="","",MAX(0,O26,MAX(P$2:P25)))</f>
        <v/>
      </c>
      <c r="Q26" s="19">
        <f>IF(O26="","",O26-P26)</f>
        <v/>
      </c>
    </row>
    <row r="27">
      <c r="A27" s="18" t="n"/>
      <c r="H27">
        <f>IF(OR(A27="",E27="",F27=""),"",IF(C27="V",E27-F27,F27-E27))</f>
        <v/>
      </c>
      <c r="I27">
        <f>IF(A27="","",IFERROR(VLOOKUP(B27,'Configuração'!$A$15:$B$18,2,FALSE),0))</f>
        <v/>
      </c>
      <c r="J27" s="19">
        <f>IF(H27="","",H27*I27*D27)</f>
        <v/>
      </c>
      <c r="K27" s="19" t="n"/>
      <c r="L27" s="19">
        <f>IF(J27="","",J27-N(K27))</f>
        <v/>
      </c>
      <c r="M27" s="19">
        <f>IF(OR(A27="",G27=""),"",G27*I27*D27)</f>
        <v/>
      </c>
      <c r="N27" s="20">
        <f>IF(OR(L27="",M27="",M27=0),"",L27/M27)</f>
        <v/>
      </c>
      <c r="O27" s="19">
        <f>IF(L27="","",SUM(L$2:L27))</f>
        <v/>
      </c>
      <c r="P27" s="19">
        <f>IF(O27="","",MAX(0,O27,MAX(P$2:P26)))</f>
        <v/>
      </c>
      <c r="Q27" s="19">
        <f>IF(O27="","",O27-P27)</f>
        <v/>
      </c>
    </row>
    <row r="28">
      <c r="A28" s="18" t="n"/>
      <c r="H28">
        <f>IF(OR(A28="",E28="",F28=""),"",IF(C28="V",E28-F28,F28-E28))</f>
        <v/>
      </c>
      <c r="I28">
        <f>IF(A28="","",IFERROR(VLOOKUP(B28,'Configuração'!$A$15:$B$18,2,FALSE),0))</f>
        <v/>
      </c>
      <c r="J28" s="19">
        <f>IF(H28="","",H28*I28*D28)</f>
        <v/>
      </c>
      <c r="K28" s="19" t="n"/>
      <c r="L28" s="19">
        <f>IF(J28="","",J28-N(K28))</f>
        <v/>
      </c>
      <c r="M28" s="19">
        <f>IF(OR(A28="",G28=""),"",G28*I28*D28)</f>
        <v/>
      </c>
      <c r="N28" s="20">
        <f>IF(OR(L28="",M28="",M28=0),"",L28/M28)</f>
        <v/>
      </c>
      <c r="O28" s="19">
        <f>IF(L28="","",SUM(L$2:L28))</f>
        <v/>
      </c>
      <c r="P28" s="19">
        <f>IF(O28="","",MAX(0,O28,MAX(P$2:P27)))</f>
        <v/>
      </c>
      <c r="Q28" s="19">
        <f>IF(O28="","",O28-P28)</f>
        <v/>
      </c>
    </row>
    <row r="29">
      <c r="A29" s="18" t="n"/>
      <c r="H29">
        <f>IF(OR(A29="",E29="",F29=""),"",IF(C29="V",E29-F29,F29-E29))</f>
        <v/>
      </c>
      <c r="I29">
        <f>IF(A29="","",IFERROR(VLOOKUP(B29,'Configuração'!$A$15:$B$18,2,FALSE),0))</f>
        <v/>
      </c>
      <c r="J29" s="19">
        <f>IF(H29="","",H29*I29*D29)</f>
        <v/>
      </c>
      <c r="K29" s="19" t="n"/>
      <c r="L29" s="19">
        <f>IF(J29="","",J29-N(K29))</f>
        <v/>
      </c>
      <c r="M29" s="19">
        <f>IF(OR(A29="",G29=""),"",G29*I29*D29)</f>
        <v/>
      </c>
      <c r="N29" s="20">
        <f>IF(OR(L29="",M29="",M29=0),"",L29/M29)</f>
        <v/>
      </c>
      <c r="O29" s="19">
        <f>IF(L29="","",SUM(L$2:L29))</f>
        <v/>
      </c>
      <c r="P29" s="19">
        <f>IF(O29="","",MAX(0,O29,MAX(P$2:P28)))</f>
        <v/>
      </c>
      <c r="Q29" s="19">
        <f>IF(O29="","",O29-P29)</f>
        <v/>
      </c>
    </row>
    <row r="30">
      <c r="A30" s="18" t="n"/>
      <c r="H30">
        <f>IF(OR(A30="",E30="",F30=""),"",IF(C30="V",E30-F30,F30-E30))</f>
        <v/>
      </c>
      <c r="I30">
        <f>IF(A30="","",IFERROR(VLOOKUP(B30,'Configuração'!$A$15:$B$18,2,FALSE),0))</f>
        <v/>
      </c>
      <c r="J30" s="19">
        <f>IF(H30="","",H30*I30*D30)</f>
        <v/>
      </c>
      <c r="K30" s="19" t="n"/>
      <c r="L30" s="19">
        <f>IF(J30="","",J30-N(K30))</f>
        <v/>
      </c>
      <c r="M30" s="19">
        <f>IF(OR(A30="",G30=""),"",G30*I30*D30)</f>
        <v/>
      </c>
      <c r="N30" s="20">
        <f>IF(OR(L30="",M30="",M30=0),"",L30/M30)</f>
        <v/>
      </c>
      <c r="O30" s="19">
        <f>IF(L30="","",SUM(L$2:L30))</f>
        <v/>
      </c>
      <c r="P30" s="19">
        <f>IF(O30="","",MAX(0,O30,MAX(P$2:P29)))</f>
        <v/>
      </c>
      <c r="Q30" s="19">
        <f>IF(O30="","",O30-P30)</f>
        <v/>
      </c>
    </row>
    <row r="31">
      <c r="A31" s="18" t="n"/>
      <c r="H31">
        <f>IF(OR(A31="",E31="",F31=""),"",IF(C31="V",E31-F31,F31-E31))</f>
        <v/>
      </c>
      <c r="I31">
        <f>IF(A31="","",IFERROR(VLOOKUP(B31,'Configuração'!$A$15:$B$18,2,FALSE),0))</f>
        <v/>
      </c>
      <c r="J31" s="19">
        <f>IF(H31="","",H31*I31*D31)</f>
        <v/>
      </c>
      <c r="K31" s="19" t="n"/>
      <c r="L31" s="19">
        <f>IF(J31="","",J31-N(K31))</f>
        <v/>
      </c>
      <c r="M31" s="19">
        <f>IF(OR(A31="",G31=""),"",G31*I31*D31)</f>
        <v/>
      </c>
      <c r="N31" s="20">
        <f>IF(OR(L31="",M31="",M31=0),"",L31/M31)</f>
        <v/>
      </c>
      <c r="O31" s="19">
        <f>IF(L31="","",SUM(L$2:L31))</f>
        <v/>
      </c>
      <c r="P31" s="19">
        <f>IF(O31="","",MAX(0,O31,MAX(P$2:P30)))</f>
        <v/>
      </c>
      <c r="Q31" s="19">
        <f>IF(O31="","",O31-P31)</f>
        <v/>
      </c>
    </row>
    <row r="32">
      <c r="A32" s="18" t="n"/>
      <c r="H32">
        <f>IF(OR(A32="",E32="",F32=""),"",IF(C32="V",E32-F32,F32-E32))</f>
        <v/>
      </c>
      <c r="I32">
        <f>IF(A32="","",IFERROR(VLOOKUP(B32,'Configuração'!$A$15:$B$18,2,FALSE),0))</f>
        <v/>
      </c>
      <c r="J32" s="19">
        <f>IF(H32="","",H32*I32*D32)</f>
        <v/>
      </c>
      <c r="K32" s="19" t="n"/>
      <c r="L32" s="19">
        <f>IF(J32="","",J32-N(K32))</f>
        <v/>
      </c>
      <c r="M32" s="19">
        <f>IF(OR(A32="",G32=""),"",G32*I32*D32)</f>
        <v/>
      </c>
      <c r="N32" s="20">
        <f>IF(OR(L32="",M32="",M32=0),"",L32/M32)</f>
        <v/>
      </c>
      <c r="O32" s="19">
        <f>IF(L32="","",SUM(L$2:L32))</f>
        <v/>
      </c>
      <c r="P32" s="19">
        <f>IF(O32="","",MAX(0,O32,MAX(P$2:P31)))</f>
        <v/>
      </c>
      <c r="Q32" s="19">
        <f>IF(O32="","",O32-P32)</f>
        <v/>
      </c>
    </row>
    <row r="33">
      <c r="A33" s="18" t="n"/>
      <c r="H33">
        <f>IF(OR(A33="",E33="",F33=""),"",IF(C33="V",E33-F33,F33-E33))</f>
        <v/>
      </c>
      <c r="I33">
        <f>IF(A33="","",IFERROR(VLOOKUP(B33,'Configuração'!$A$15:$B$18,2,FALSE),0))</f>
        <v/>
      </c>
      <c r="J33" s="19">
        <f>IF(H33="","",H33*I33*D33)</f>
        <v/>
      </c>
      <c r="K33" s="19" t="n"/>
      <c r="L33" s="19">
        <f>IF(J33="","",J33-N(K33))</f>
        <v/>
      </c>
      <c r="M33" s="19">
        <f>IF(OR(A33="",G33=""),"",G33*I33*D33)</f>
        <v/>
      </c>
      <c r="N33" s="20">
        <f>IF(OR(L33="",M33="",M33=0),"",L33/M33)</f>
        <v/>
      </c>
      <c r="O33" s="19">
        <f>IF(L33="","",SUM(L$2:L33))</f>
        <v/>
      </c>
      <c r="P33" s="19">
        <f>IF(O33="","",MAX(0,O33,MAX(P$2:P32)))</f>
        <v/>
      </c>
      <c r="Q33" s="19">
        <f>IF(O33="","",O33-P33)</f>
        <v/>
      </c>
    </row>
    <row r="34">
      <c r="A34" s="18" t="n"/>
      <c r="H34">
        <f>IF(OR(A34="",E34="",F34=""),"",IF(C34="V",E34-F34,F34-E34))</f>
        <v/>
      </c>
      <c r="I34">
        <f>IF(A34="","",IFERROR(VLOOKUP(B34,'Configuração'!$A$15:$B$18,2,FALSE),0))</f>
        <v/>
      </c>
      <c r="J34" s="19">
        <f>IF(H34="","",H34*I34*D34)</f>
        <v/>
      </c>
      <c r="K34" s="19" t="n"/>
      <c r="L34" s="19">
        <f>IF(J34="","",J34-N(K34))</f>
        <v/>
      </c>
      <c r="M34" s="19">
        <f>IF(OR(A34="",G34=""),"",G34*I34*D34)</f>
        <v/>
      </c>
      <c r="N34" s="20">
        <f>IF(OR(L34="",M34="",M34=0),"",L34/M34)</f>
        <v/>
      </c>
      <c r="O34" s="19">
        <f>IF(L34="","",SUM(L$2:L34))</f>
        <v/>
      </c>
      <c r="P34" s="19">
        <f>IF(O34="","",MAX(0,O34,MAX(P$2:P33)))</f>
        <v/>
      </c>
      <c r="Q34" s="19">
        <f>IF(O34="","",O34-P34)</f>
        <v/>
      </c>
    </row>
    <row r="35">
      <c r="A35" s="18" t="n"/>
      <c r="H35">
        <f>IF(OR(A35="",E35="",F35=""),"",IF(C35="V",E35-F35,F35-E35))</f>
        <v/>
      </c>
      <c r="I35">
        <f>IF(A35="","",IFERROR(VLOOKUP(B35,'Configuração'!$A$15:$B$18,2,FALSE),0))</f>
        <v/>
      </c>
      <c r="J35" s="19">
        <f>IF(H35="","",H35*I35*D35)</f>
        <v/>
      </c>
      <c r="K35" s="19" t="n"/>
      <c r="L35" s="19">
        <f>IF(J35="","",J35-N(K35))</f>
        <v/>
      </c>
      <c r="M35" s="19">
        <f>IF(OR(A35="",G35=""),"",G35*I35*D35)</f>
        <v/>
      </c>
      <c r="N35" s="20">
        <f>IF(OR(L35="",M35="",M35=0),"",L35/M35)</f>
        <v/>
      </c>
      <c r="O35" s="19">
        <f>IF(L35="","",SUM(L$2:L35))</f>
        <v/>
      </c>
      <c r="P35" s="19">
        <f>IF(O35="","",MAX(0,O35,MAX(P$2:P34)))</f>
        <v/>
      </c>
      <c r="Q35" s="19">
        <f>IF(O35="","",O35-P35)</f>
        <v/>
      </c>
    </row>
    <row r="36">
      <c r="A36" s="18" t="n"/>
      <c r="H36">
        <f>IF(OR(A36="",E36="",F36=""),"",IF(C36="V",E36-F36,F36-E36))</f>
        <v/>
      </c>
      <c r="I36">
        <f>IF(A36="","",IFERROR(VLOOKUP(B36,'Configuração'!$A$15:$B$18,2,FALSE),0))</f>
        <v/>
      </c>
      <c r="J36" s="19">
        <f>IF(H36="","",H36*I36*D36)</f>
        <v/>
      </c>
      <c r="K36" s="19" t="n"/>
      <c r="L36" s="19">
        <f>IF(J36="","",J36-N(K36))</f>
        <v/>
      </c>
      <c r="M36" s="19">
        <f>IF(OR(A36="",G36=""),"",G36*I36*D36)</f>
        <v/>
      </c>
      <c r="N36" s="20">
        <f>IF(OR(L36="",M36="",M36=0),"",L36/M36)</f>
        <v/>
      </c>
      <c r="O36" s="19">
        <f>IF(L36="","",SUM(L$2:L36))</f>
        <v/>
      </c>
      <c r="P36" s="19">
        <f>IF(O36="","",MAX(0,O36,MAX(P$2:P35)))</f>
        <v/>
      </c>
      <c r="Q36" s="19">
        <f>IF(O36="","",O36-P36)</f>
        <v/>
      </c>
    </row>
    <row r="37">
      <c r="A37" s="18" t="n"/>
      <c r="H37">
        <f>IF(OR(A37="",E37="",F37=""),"",IF(C37="V",E37-F37,F37-E37))</f>
        <v/>
      </c>
      <c r="I37">
        <f>IF(A37="","",IFERROR(VLOOKUP(B37,'Configuração'!$A$15:$B$18,2,FALSE),0))</f>
        <v/>
      </c>
      <c r="J37" s="19">
        <f>IF(H37="","",H37*I37*D37)</f>
        <v/>
      </c>
      <c r="K37" s="19" t="n"/>
      <c r="L37" s="19">
        <f>IF(J37="","",J37-N(K37))</f>
        <v/>
      </c>
      <c r="M37" s="19">
        <f>IF(OR(A37="",G37=""),"",G37*I37*D37)</f>
        <v/>
      </c>
      <c r="N37" s="20">
        <f>IF(OR(L37="",M37="",M37=0),"",L37/M37)</f>
        <v/>
      </c>
      <c r="O37" s="19">
        <f>IF(L37="","",SUM(L$2:L37))</f>
        <v/>
      </c>
      <c r="P37" s="19">
        <f>IF(O37="","",MAX(0,O37,MAX(P$2:P36)))</f>
        <v/>
      </c>
      <c r="Q37" s="19">
        <f>IF(O37="","",O37-P37)</f>
        <v/>
      </c>
    </row>
    <row r="38">
      <c r="A38" s="18" t="n"/>
      <c r="H38">
        <f>IF(OR(A38="",E38="",F38=""),"",IF(C38="V",E38-F38,F38-E38))</f>
        <v/>
      </c>
      <c r="I38">
        <f>IF(A38="","",IFERROR(VLOOKUP(B38,'Configuração'!$A$15:$B$18,2,FALSE),0))</f>
        <v/>
      </c>
      <c r="J38" s="19">
        <f>IF(H38="","",H38*I38*D38)</f>
        <v/>
      </c>
      <c r="K38" s="19" t="n"/>
      <c r="L38" s="19">
        <f>IF(J38="","",J38-N(K38))</f>
        <v/>
      </c>
      <c r="M38" s="19">
        <f>IF(OR(A38="",G38=""),"",G38*I38*D38)</f>
        <v/>
      </c>
      <c r="N38" s="20">
        <f>IF(OR(L38="",M38="",M38=0),"",L38/M38)</f>
        <v/>
      </c>
      <c r="O38" s="19">
        <f>IF(L38="","",SUM(L$2:L38))</f>
        <v/>
      </c>
      <c r="P38" s="19">
        <f>IF(O38="","",MAX(0,O38,MAX(P$2:P37)))</f>
        <v/>
      </c>
      <c r="Q38" s="19">
        <f>IF(O38="","",O38-P38)</f>
        <v/>
      </c>
    </row>
    <row r="39">
      <c r="A39" s="18" t="n"/>
      <c r="H39">
        <f>IF(OR(A39="",E39="",F39=""),"",IF(C39="V",E39-F39,F39-E39))</f>
        <v/>
      </c>
      <c r="I39">
        <f>IF(A39="","",IFERROR(VLOOKUP(B39,'Configuração'!$A$15:$B$18,2,FALSE),0))</f>
        <v/>
      </c>
      <c r="J39" s="19">
        <f>IF(H39="","",H39*I39*D39)</f>
        <v/>
      </c>
      <c r="K39" s="19" t="n"/>
      <c r="L39" s="19">
        <f>IF(J39="","",J39-N(K39))</f>
        <v/>
      </c>
      <c r="M39" s="19">
        <f>IF(OR(A39="",G39=""),"",G39*I39*D39)</f>
        <v/>
      </c>
      <c r="N39" s="20">
        <f>IF(OR(L39="",M39="",M39=0),"",L39/M39)</f>
        <v/>
      </c>
      <c r="O39" s="19">
        <f>IF(L39="","",SUM(L$2:L39))</f>
        <v/>
      </c>
      <c r="P39" s="19">
        <f>IF(O39="","",MAX(0,O39,MAX(P$2:P38)))</f>
        <v/>
      </c>
      <c r="Q39" s="19">
        <f>IF(O39="","",O39-P39)</f>
        <v/>
      </c>
    </row>
    <row r="40">
      <c r="A40" s="18" t="n"/>
      <c r="H40">
        <f>IF(OR(A40="",E40="",F40=""),"",IF(C40="V",E40-F40,F40-E40))</f>
        <v/>
      </c>
      <c r="I40">
        <f>IF(A40="","",IFERROR(VLOOKUP(B40,'Configuração'!$A$15:$B$18,2,FALSE),0))</f>
        <v/>
      </c>
      <c r="J40" s="19">
        <f>IF(H40="","",H40*I40*D40)</f>
        <v/>
      </c>
      <c r="K40" s="19" t="n"/>
      <c r="L40" s="19">
        <f>IF(J40="","",J40-N(K40))</f>
        <v/>
      </c>
      <c r="M40" s="19">
        <f>IF(OR(A40="",G40=""),"",G40*I40*D40)</f>
        <v/>
      </c>
      <c r="N40" s="20">
        <f>IF(OR(L40="",M40="",M40=0),"",L40/M40)</f>
        <v/>
      </c>
      <c r="O40" s="19">
        <f>IF(L40="","",SUM(L$2:L40))</f>
        <v/>
      </c>
      <c r="P40" s="19">
        <f>IF(O40="","",MAX(0,O40,MAX(P$2:P39)))</f>
        <v/>
      </c>
      <c r="Q40" s="19">
        <f>IF(O40="","",O40-P40)</f>
        <v/>
      </c>
    </row>
    <row r="41">
      <c r="A41" s="18" t="n"/>
      <c r="H41">
        <f>IF(OR(A41="",E41="",F41=""),"",IF(C41="V",E41-F41,F41-E41))</f>
        <v/>
      </c>
      <c r="I41">
        <f>IF(A41="","",IFERROR(VLOOKUP(B41,'Configuração'!$A$15:$B$18,2,FALSE),0))</f>
        <v/>
      </c>
      <c r="J41" s="19">
        <f>IF(H41="","",H41*I41*D41)</f>
        <v/>
      </c>
      <c r="K41" s="19" t="n"/>
      <c r="L41" s="19">
        <f>IF(J41="","",J41-N(K41))</f>
        <v/>
      </c>
      <c r="M41" s="19">
        <f>IF(OR(A41="",G41=""),"",G41*I41*D41)</f>
        <v/>
      </c>
      <c r="N41" s="20">
        <f>IF(OR(L41="",M41="",M41=0),"",L41/M41)</f>
        <v/>
      </c>
      <c r="O41" s="19">
        <f>IF(L41="","",SUM(L$2:L41))</f>
        <v/>
      </c>
      <c r="P41" s="19">
        <f>IF(O41="","",MAX(0,O41,MAX(P$2:P40)))</f>
        <v/>
      </c>
      <c r="Q41" s="19">
        <f>IF(O41="","",O41-P41)</f>
        <v/>
      </c>
    </row>
    <row r="42">
      <c r="A42" s="18" t="n"/>
      <c r="H42">
        <f>IF(OR(A42="",E42="",F42=""),"",IF(C42="V",E42-F42,F42-E42))</f>
        <v/>
      </c>
      <c r="I42">
        <f>IF(A42="","",IFERROR(VLOOKUP(B42,'Configuração'!$A$15:$B$18,2,FALSE),0))</f>
        <v/>
      </c>
      <c r="J42" s="19">
        <f>IF(H42="","",H42*I42*D42)</f>
        <v/>
      </c>
      <c r="K42" s="19" t="n"/>
      <c r="L42" s="19">
        <f>IF(J42="","",J42-N(K42))</f>
        <v/>
      </c>
      <c r="M42" s="19">
        <f>IF(OR(A42="",G42=""),"",G42*I42*D42)</f>
        <v/>
      </c>
      <c r="N42" s="20">
        <f>IF(OR(L42="",M42="",M42=0),"",L42/M42)</f>
        <v/>
      </c>
      <c r="O42" s="19">
        <f>IF(L42="","",SUM(L$2:L42))</f>
        <v/>
      </c>
      <c r="P42" s="19">
        <f>IF(O42="","",MAX(0,O42,MAX(P$2:P41)))</f>
        <v/>
      </c>
      <c r="Q42" s="19">
        <f>IF(O42="","",O42-P42)</f>
        <v/>
      </c>
    </row>
    <row r="43">
      <c r="A43" s="18" t="n"/>
      <c r="H43">
        <f>IF(OR(A43="",E43="",F43=""),"",IF(C43="V",E43-F43,F43-E43))</f>
        <v/>
      </c>
      <c r="I43">
        <f>IF(A43="","",IFERROR(VLOOKUP(B43,'Configuração'!$A$15:$B$18,2,FALSE),0))</f>
        <v/>
      </c>
      <c r="J43" s="19">
        <f>IF(H43="","",H43*I43*D43)</f>
        <v/>
      </c>
      <c r="K43" s="19" t="n"/>
      <c r="L43" s="19">
        <f>IF(J43="","",J43-N(K43))</f>
        <v/>
      </c>
      <c r="M43" s="19">
        <f>IF(OR(A43="",G43=""),"",G43*I43*D43)</f>
        <v/>
      </c>
      <c r="N43" s="20">
        <f>IF(OR(L43="",M43="",M43=0),"",L43/M43)</f>
        <v/>
      </c>
      <c r="O43" s="19">
        <f>IF(L43="","",SUM(L$2:L43))</f>
        <v/>
      </c>
      <c r="P43" s="19">
        <f>IF(O43="","",MAX(0,O43,MAX(P$2:P42)))</f>
        <v/>
      </c>
      <c r="Q43" s="19">
        <f>IF(O43="","",O43-P43)</f>
        <v/>
      </c>
    </row>
    <row r="44">
      <c r="A44" s="18" t="n"/>
      <c r="H44">
        <f>IF(OR(A44="",E44="",F44=""),"",IF(C44="V",E44-F44,F44-E44))</f>
        <v/>
      </c>
      <c r="I44">
        <f>IF(A44="","",IFERROR(VLOOKUP(B44,'Configuração'!$A$15:$B$18,2,FALSE),0))</f>
        <v/>
      </c>
      <c r="J44" s="19">
        <f>IF(H44="","",H44*I44*D44)</f>
        <v/>
      </c>
      <c r="K44" s="19" t="n"/>
      <c r="L44" s="19">
        <f>IF(J44="","",J44-N(K44))</f>
        <v/>
      </c>
      <c r="M44" s="19">
        <f>IF(OR(A44="",G44=""),"",G44*I44*D44)</f>
        <v/>
      </c>
      <c r="N44" s="20">
        <f>IF(OR(L44="",M44="",M44=0),"",L44/M44)</f>
        <v/>
      </c>
      <c r="O44" s="19">
        <f>IF(L44="","",SUM(L$2:L44))</f>
        <v/>
      </c>
      <c r="P44" s="19">
        <f>IF(O44="","",MAX(0,O44,MAX(P$2:P43)))</f>
        <v/>
      </c>
      <c r="Q44" s="19">
        <f>IF(O44="","",O44-P44)</f>
        <v/>
      </c>
    </row>
    <row r="45">
      <c r="A45" s="18" t="n"/>
      <c r="H45">
        <f>IF(OR(A45="",E45="",F45=""),"",IF(C45="V",E45-F45,F45-E45))</f>
        <v/>
      </c>
      <c r="I45">
        <f>IF(A45="","",IFERROR(VLOOKUP(B45,'Configuração'!$A$15:$B$18,2,FALSE),0))</f>
        <v/>
      </c>
      <c r="J45" s="19">
        <f>IF(H45="","",H45*I45*D45)</f>
        <v/>
      </c>
      <c r="K45" s="19" t="n"/>
      <c r="L45" s="19">
        <f>IF(J45="","",J45-N(K45))</f>
        <v/>
      </c>
      <c r="M45" s="19">
        <f>IF(OR(A45="",G45=""),"",G45*I45*D45)</f>
        <v/>
      </c>
      <c r="N45" s="20">
        <f>IF(OR(L45="",M45="",M45=0),"",L45/M45)</f>
        <v/>
      </c>
      <c r="O45" s="19">
        <f>IF(L45="","",SUM(L$2:L45))</f>
        <v/>
      </c>
      <c r="P45" s="19">
        <f>IF(O45="","",MAX(0,O45,MAX(P$2:P44)))</f>
        <v/>
      </c>
      <c r="Q45" s="19">
        <f>IF(O45="","",O45-P45)</f>
        <v/>
      </c>
    </row>
    <row r="46">
      <c r="A46" s="18" t="n"/>
      <c r="H46">
        <f>IF(OR(A46="",E46="",F46=""),"",IF(C46="V",E46-F46,F46-E46))</f>
        <v/>
      </c>
      <c r="I46">
        <f>IF(A46="","",IFERROR(VLOOKUP(B46,'Configuração'!$A$15:$B$18,2,FALSE),0))</f>
        <v/>
      </c>
      <c r="J46" s="19">
        <f>IF(H46="","",H46*I46*D46)</f>
        <v/>
      </c>
      <c r="K46" s="19" t="n"/>
      <c r="L46" s="19">
        <f>IF(J46="","",J46-N(K46))</f>
        <v/>
      </c>
      <c r="M46" s="19">
        <f>IF(OR(A46="",G46=""),"",G46*I46*D46)</f>
        <v/>
      </c>
      <c r="N46" s="20">
        <f>IF(OR(L46="",M46="",M46=0),"",L46/M46)</f>
        <v/>
      </c>
      <c r="O46" s="19">
        <f>IF(L46="","",SUM(L$2:L46))</f>
        <v/>
      </c>
      <c r="P46" s="19">
        <f>IF(O46="","",MAX(0,O46,MAX(P$2:P45)))</f>
        <v/>
      </c>
      <c r="Q46" s="19">
        <f>IF(O46="","",O46-P46)</f>
        <v/>
      </c>
    </row>
    <row r="47">
      <c r="A47" s="18" t="n"/>
      <c r="H47">
        <f>IF(OR(A47="",E47="",F47=""),"",IF(C47="V",E47-F47,F47-E47))</f>
        <v/>
      </c>
      <c r="I47">
        <f>IF(A47="","",IFERROR(VLOOKUP(B47,'Configuração'!$A$15:$B$18,2,FALSE),0))</f>
        <v/>
      </c>
      <c r="J47" s="19">
        <f>IF(H47="","",H47*I47*D47)</f>
        <v/>
      </c>
      <c r="K47" s="19" t="n"/>
      <c r="L47" s="19">
        <f>IF(J47="","",J47-N(K47))</f>
        <v/>
      </c>
      <c r="M47" s="19">
        <f>IF(OR(A47="",G47=""),"",G47*I47*D47)</f>
        <v/>
      </c>
      <c r="N47" s="20">
        <f>IF(OR(L47="",M47="",M47=0),"",L47/M47)</f>
        <v/>
      </c>
      <c r="O47" s="19">
        <f>IF(L47="","",SUM(L$2:L47))</f>
        <v/>
      </c>
      <c r="P47" s="19">
        <f>IF(O47="","",MAX(0,O47,MAX(P$2:P46)))</f>
        <v/>
      </c>
      <c r="Q47" s="19">
        <f>IF(O47="","",O47-P47)</f>
        <v/>
      </c>
    </row>
    <row r="48">
      <c r="A48" s="18" t="n"/>
      <c r="H48">
        <f>IF(OR(A48="",E48="",F48=""),"",IF(C48="V",E48-F48,F48-E48))</f>
        <v/>
      </c>
      <c r="I48">
        <f>IF(A48="","",IFERROR(VLOOKUP(B48,'Configuração'!$A$15:$B$18,2,FALSE),0))</f>
        <v/>
      </c>
      <c r="J48" s="19">
        <f>IF(H48="","",H48*I48*D48)</f>
        <v/>
      </c>
      <c r="K48" s="19" t="n"/>
      <c r="L48" s="19">
        <f>IF(J48="","",J48-N(K48))</f>
        <v/>
      </c>
      <c r="M48" s="19">
        <f>IF(OR(A48="",G48=""),"",G48*I48*D48)</f>
        <v/>
      </c>
      <c r="N48" s="20">
        <f>IF(OR(L48="",M48="",M48=0),"",L48/M48)</f>
        <v/>
      </c>
      <c r="O48" s="19">
        <f>IF(L48="","",SUM(L$2:L48))</f>
        <v/>
      </c>
      <c r="P48" s="19">
        <f>IF(O48="","",MAX(0,O48,MAX(P$2:P47)))</f>
        <v/>
      </c>
      <c r="Q48" s="19">
        <f>IF(O48="","",O48-P48)</f>
        <v/>
      </c>
    </row>
    <row r="49">
      <c r="A49" s="18" t="n"/>
      <c r="H49">
        <f>IF(OR(A49="",E49="",F49=""),"",IF(C49="V",E49-F49,F49-E49))</f>
        <v/>
      </c>
      <c r="I49">
        <f>IF(A49="","",IFERROR(VLOOKUP(B49,'Configuração'!$A$15:$B$18,2,FALSE),0))</f>
        <v/>
      </c>
      <c r="J49" s="19">
        <f>IF(H49="","",H49*I49*D49)</f>
        <v/>
      </c>
      <c r="K49" s="19" t="n"/>
      <c r="L49" s="19">
        <f>IF(J49="","",J49-N(K49))</f>
        <v/>
      </c>
      <c r="M49" s="19">
        <f>IF(OR(A49="",G49=""),"",G49*I49*D49)</f>
        <v/>
      </c>
      <c r="N49" s="20">
        <f>IF(OR(L49="",M49="",M49=0),"",L49/M49)</f>
        <v/>
      </c>
      <c r="O49" s="19">
        <f>IF(L49="","",SUM(L$2:L49))</f>
        <v/>
      </c>
      <c r="P49" s="19">
        <f>IF(O49="","",MAX(0,O49,MAX(P$2:P48)))</f>
        <v/>
      </c>
      <c r="Q49" s="19">
        <f>IF(O49="","",O49-P49)</f>
        <v/>
      </c>
    </row>
    <row r="50">
      <c r="A50" s="18" t="n"/>
      <c r="H50">
        <f>IF(OR(A50="",E50="",F50=""),"",IF(C50="V",E50-F50,F50-E50))</f>
        <v/>
      </c>
      <c r="I50">
        <f>IF(A50="","",IFERROR(VLOOKUP(B50,'Configuração'!$A$15:$B$18,2,FALSE),0))</f>
        <v/>
      </c>
      <c r="J50" s="19">
        <f>IF(H50="","",H50*I50*D50)</f>
        <v/>
      </c>
      <c r="K50" s="19" t="n"/>
      <c r="L50" s="19">
        <f>IF(J50="","",J50-N(K50))</f>
        <v/>
      </c>
      <c r="M50" s="19">
        <f>IF(OR(A50="",G50=""),"",G50*I50*D50)</f>
        <v/>
      </c>
      <c r="N50" s="20">
        <f>IF(OR(L50="",M50="",M50=0),"",L50/M50)</f>
        <v/>
      </c>
      <c r="O50" s="19">
        <f>IF(L50="","",SUM(L$2:L50))</f>
        <v/>
      </c>
      <c r="P50" s="19">
        <f>IF(O50="","",MAX(0,O50,MAX(P$2:P49)))</f>
        <v/>
      </c>
      <c r="Q50" s="19">
        <f>IF(O50="","",O50-P50)</f>
        <v/>
      </c>
    </row>
    <row r="51">
      <c r="A51" s="18" t="n"/>
      <c r="H51">
        <f>IF(OR(A51="",E51="",F51=""),"",IF(C51="V",E51-F51,F51-E51))</f>
        <v/>
      </c>
      <c r="I51">
        <f>IF(A51="","",IFERROR(VLOOKUP(B51,'Configuração'!$A$15:$B$18,2,FALSE),0))</f>
        <v/>
      </c>
      <c r="J51" s="19">
        <f>IF(H51="","",H51*I51*D51)</f>
        <v/>
      </c>
      <c r="K51" s="19" t="n"/>
      <c r="L51" s="19">
        <f>IF(J51="","",J51-N(K51))</f>
        <v/>
      </c>
      <c r="M51" s="19">
        <f>IF(OR(A51="",G51=""),"",G51*I51*D51)</f>
        <v/>
      </c>
      <c r="N51" s="20">
        <f>IF(OR(L51="",M51="",M51=0),"",L51/M51)</f>
        <v/>
      </c>
      <c r="O51" s="19">
        <f>IF(L51="","",SUM(L$2:L51))</f>
        <v/>
      </c>
      <c r="P51" s="19">
        <f>IF(O51="","",MAX(0,O51,MAX(P$2:P50)))</f>
        <v/>
      </c>
      <c r="Q51" s="19">
        <f>IF(O51="","",O51-P51)</f>
        <v/>
      </c>
    </row>
    <row r="52">
      <c r="A52" s="18" t="n"/>
      <c r="H52">
        <f>IF(OR(A52="",E52="",F52=""),"",IF(C52="V",E52-F52,F52-E52))</f>
        <v/>
      </c>
      <c r="I52">
        <f>IF(A52="","",IFERROR(VLOOKUP(B52,'Configuração'!$A$15:$B$18,2,FALSE),0))</f>
        <v/>
      </c>
      <c r="J52" s="19">
        <f>IF(H52="","",H52*I52*D52)</f>
        <v/>
      </c>
      <c r="K52" s="19" t="n"/>
      <c r="L52" s="19">
        <f>IF(J52="","",J52-N(K52))</f>
        <v/>
      </c>
      <c r="M52" s="19">
        <f>IF(OR(A52="",G52=""),"",G52*I52*D52)</f>
        <v/>
      </c>
      <c r="N52" s="20">
        <f>IF(OR(L52="",M52="",M52=0),"",L52/M52)</f>
        <v/>
      </c>
      <c r="O52" s="19">
        <f>IF(L52="","",SUM(L$2:L52))</f>
        <v/>
      </c>
      <c r="P52" s="19">
        <f>IF(O52="","",MAX(0,O52,MAX(P$2:P51)))</f>
        <v/>
      </c>
      <c r="Q52" s="19">
        <f>IF(O52="","",O52-P52)</f>
        <v/>
      </c>
    </row>
    <row r="53">
      <c r="A53" s="18" t="n"/>
      <c r="H53">
        <f>IF(OR(A53="",E53="",F53=""),"",IF(C53="V",E53-F53,F53-E53))</f>
        <v/>
      </c>
      <c r="I53">
        <f>IF(A53="","",IFERROR(VLOOKUP(B53,'Configuração'!$A$15:$B$18,2,FALSE),0))</f>
        <v/>
      </c>
      <c r="J53" s="19">
        <f>IF(H53="","",H53*I53*D53)</f>
        <v/>
      </c>
      <c r="K53" s="19" t="n"/>
      <c r="L53" s="19">
        <f>IF(J53="","",J53-N(K53))</f>
        <v/>
      </c>
      <c r="M53" s="19">
        <f>IF(OR(A53="",G53=""),"",G53*I53*D53)</f>
        <v/>
      </c>
      <c r="N53" s="20">
        <f>IF(OR(L53="",M53="",M53=0),"",L53/M53)</f>
        <v/>
      </c>
      <c r="O53" s="19">
        <f>IF(L53="","",SUM(L$2:L53))</f>
        <v/>
      </c>
      <c r="P53" s="19">
        <f>IF(O53="","",MAX(0,O53,MAX(P$2:P52)))</f>
        <v/>
      </c>
      <c r="Q53" s="19">
        <f>IF(O53="","",O53-P53)</f>
        <v/>
      </c>
    </row>
    <row r="54">
      <c r="A54" s="18" t="n"/>
      <c r="H54">
        <f>IF(OR(A54="",E54="",F54=""),"",IF(C54="V",E54-F54,F54-E54))</f>
        <v/>
      </c>
      <c r="I54">
        <f>IF(A54="","",IFERROR(VLOOKUP(B54,'Configuração'!$A$15:$B$18,2,FALSE),0))</f>
        <v/>
      </c>
      <c r="J54" s="19">
        <f>IF(H54="","",H54*I54*D54)</f>
        <v/>
      </c>
      <c r="K54" s="19" t="n"/>
      <c r="L54" s="19">
        <f>IF(J54="","",J54-N(K54))</f>
        <v/>
      </c>
      <c r="M54" s="19">
        <f>IF(OR(A54="",G54=""),"",G54*I54*D54)</f>
        <v/>
      </c>
      <c r="N54" s="20">
        <f>IF(OR(L54="",M54="",M54=0),"",L54/M54)</f>
        <v/>
      </c>
      <c r="O54" s="19">
        <f>IF(L54="","",SUM(L$2:L54))</f>
        <v/>
      </c>
      <c r="P54" s="19">
        <f>IF(O54="","",MAX(0,O54,MAX(P$2:P53)))</f>
        <v/>
      </c>
      <c r="Q54" s="19">
        <f>IF(O54="","",O54-P54)</f>
        <v/>
      </c>
    </row>
    <row r="55">
      <c r="A55" s="18" t="n"/>
      <c r="H55">
        <f>IF(OR(A55="",E55="",F55=""),"",IF(C55="V",E55-F55,F55-E55))</f>
        <v/>
      </c>
      <c r="I55">
        <f>IF(A55="","",IFERROR(VLOOKUP(B55,'Configuração'!$A$15:$B$18,2,FALSE),0))</f>
        <v/>
      </c>
      <c r="J55" s="19">
        <f>IF(H55="","",H55*I55*D55)</f>
        <v/>
      </c>
      <c r="K55" s="19" t="n"/>
      <c r="L55" s="19">
        <f>IF(J55="","",J55-N(K55))</f>
        <v/>
      </c>
      <c r="M55" s="19">
        <f>IF(OR(A55="",G55=""),"",G55*I55*D55)</f>
        <v/>
      </c>
      <c r="N55" s="20">
        <f>IF(OR(L55="",M55="",M55=0),"",L55/M55)</f>
        <v/>
      </c>
      <c r="O55" s="19">
        <f>IF(L55="","",SUM(L$2:L55))</f>
        <v/>
      </c>
      <c r="P55" s="19">
        <f>IF(O55="","",MAX(0,O55,MAX(P$2:P54)))</f>
        <v/>
      </c>
      <c r="Q55" s="19">
        <f>IF(O55="","",O55-P55)</f>
        <v/>
      </c>
    </row>
    <row r="56">
      <c r="A56" s="18" t="n"/>
      <c r="H56">
        <f>IF(OR(A56="",E56="",F56=""),"",IF(C56="V",E56-F56,F56-E56))</f>
        <v/>
      </c>
      <c r="I56">
        <f>IF(A56="","",IFERROR(VLOOKUP(B56,'Configuração'!$A$15:$B$18,2,FALSE),0))</f>
        <v/>
      </c>
      <c r="J56" s="19">
        <f>IF(H56="","",H56*I56*D56)</f>
        <v/>
      </c>
      <c r="K56" s="19" t="n"/>
      <c r="L56" s="19">
        <f>IF(J56="","",J56-N(K56))</f>
        <v/>
      </c>
      <c r="M56" s="19">
        <f>IF(OR(A56="",G56=""),"",G56*I56*D56)</f>
        <v/>
      </c>
      <c r="N56" s="20">
        <f>IF(OR(L56="",M56="",M56=0),"",L56/M56)</f>
        <v/>
      </c>
      <c r="O56" s="19">
        <f>IF(L56="","",SUM(L$2:L56))</f>
        <v/>
      </c>
      <c r="P56" s="19">
        <f>IF(O56="","",MAX(0,O56,MAX(P$2:P55)))</f>
        <v/>
      </c>
      <c r="Q56" s="19">
        <f>IF(O56="","",O56-P56)</f>
        <v/>
      </c>
    </row>
    <row r="57">
      <c r="A57" s="18" t="n"/>
      <c r="H57">
        <f>IF(OR(A57="",E57="",F57=""),"",IF(C57="V",E57-F57,F57-E57))</f>
        <v/>
      </c>
      <c r="I57">
        <f>IF(A57="","",IFERROR(VLOOKUP(B57,'Configuração'!$A$15:$B$18,2,FALSE),0))</f>
        <v/>
      </c>
      <c r="J57" s="19">
        <f>IF(H57="","",H57*I57*D57)</f>
        <v/>
      </c>
      <c r="K57" s="19" t="n"/>
      <c r="L57" s="19">
        <f>IF(J57="","",J57-N(K57))</f>
        <v/>
      </c>
      <c r="M57" s="19">
        <f>IF(OR(A57="",G57=""),"",G57*I57*D57)</f>
        <v/>
      </c>
      <c r="N57" s="20">
        <f>IF(OR(L57="",M57="",M57=0),"",L57/M57)</f>
        <v/>
      </c>
      <c r="O57" s="19">
        <f>IF(L57="","",SUM(L$2:L57))</f>
        <v/>
      </c>
      <c r="P57" s="19">
        <f>IF(O57="","",MAX(0,O57,MAX(P$2:P56)))</f>
        <v/>
      </c>
      <c r="Q57" s="19">
        <f>IF(O57="","",O57-P57)</f>
        <v/>
      </c>
    </row>
    <row r="58">
      <c r="A58" s="18" t="n"/>
      <c r="H58">
        <f>IF(OR(A58="",E58="",F58=""),"",IF(C58="V",E58-F58,F58-E58))</f>
        <v/>
      </c>
      <c r="I58">
        <f>IF(A58="","",IFERROR(VLOOKUP(B58,'Configuração'!$A$15:$B$18,2,FALSE),0))</f>
        <v/>
      </c>
      <c r="J58" s="19">
        <f>IF(H58="","",H58*I58*D58)</f>
        <v/>
      </c>
      <c r="K58" s="19" t="n"/>
      <c r="L58" s="19">
        <f>IF(J58="","",J58-N(K58))</f>
        <v/>
      </c>
      <c r="M58" s="19">
        <f>IF(OR(A58="",G58=""),"",G58*I58*D58)</f>
        <v/>
      </c>
      <c r="N58" s="20">
        <f>IF(OR(L58="",M58="",M58=0),"",L58/M58)</f>
        <v/>
      </c>
      <c r="O58" s="19">
        <f>IF(L58="","",SUM(L$2:L58))</f>
        <v/>
      </c>
      <c r="P58" s="19">
        <f>IF(O58="","",MAX(0,O58,MAX(P$2:P57)))</f>
        <v/>
      </c>
      <c r="Q58" s="19">
        <f>IF(O58="","",O58-P58)</f>
        <v/>
      </c>
    </row>
    <row r="59">
      <c r="A59" s="18" t="n"/>
      <c r="H59">
        <f>IF(OR(A59="",E59="",F59=""),"",IF(C59="V",E59-F59,F59-E59))</f>
        <v/>
      </c>
      <c r="I59">
        <f>IF(A59="","",IFERROR(VLOOKUP(B59,'Configuração'!$A$15:$B$18,2,FALSE),0))</f>
        <v/>
      </c>
      <c r="J59" s="19">
        <f>IF(H59="","",H59*I59*D59)</f>
        <v/>
      </c>
      <c r="K59" s="19" t="n"/>
      <c r="L59" s="19">
        <f>IF(J59="","",J59-N(K59))</f>
        <v/>
      </c>
      <c r="M59" s="19">
        <f>IF(OR(A59="",G59=""),"",G59*I59*D59)</f>
        <v/>
      </c>
      <c r="N59" s="20">
        <f>IF(OR(L59="",M59="",M59=0),"",L59/M59)</f>
        <v/>
      </c>
      <c r="O59" s="19">
        <f>IF(L59="","",SUM(L$2:L59))</f>
        <v/>
      </c>
      <c r="P59" s="19">
        <f>IF(O59="","",MAX(0,O59,MAX(P$2:P58)))</f>
        <v/>
      </c>
      <c r="Q59" s="19">
        <f>IF(O59="","",O59-P59)</f>
        <v/>
      </c>
    </row>
    <row r="60">
      <c r="A60" s="18" t="n"/>
      <c r="H60">
        <f>IF(OR(A60="",E60="",F60=""),"",IF(C60="V",E60-F60,F60-E60))</f>
        <v/>
      </c>
      <c r="I60">
        <f>IF(A60="","",IFERROR(VLOOKUP(B60,'Configuração'!$A$15:$B$18,2,FALSE),0))</f>
        <v/>
      </c>
      <c r="J60" s="19">
        <f>IF(H60="","",H60*I60*D60)</f>
        <v/>
      </c>
      <c r="K60" s="19" t="n"/>
      <c r="L60" s="19">
        <f>IF(J60="","",J60-N(K60))</f>
        <v/>
      </c>
      <c r="M60" s="19">
        <f>IF(OR(A60="",G60=""),"",G60*I60*D60)</f>
        <v/>
      </c>
      <c r="N60" s="20">
        <f>IF(OR(L60="",M60="",M60=0),"",L60/M60)</f>
        <v/>
      </c>
      <c r="O60" s="19">
        <f>IF(L60="","",SUM(L$2:L60))</f>
        <v/>
      </c>
      <c r="P60" s="19">
        <f>IF(O60="","",MAX(0,O60,MAX(P$2:P59)))</f>
        <v/>
      </c>
      <c r="Q60" s="19">
        <f>IF(O60="","",O60-P60)</f>
        <v/>
      </c>
    </row>
    <row r="61">
      <c r="A61" s="18" t="n"/>
      <c r="H61">
        <f>IF(OR(A61="",E61="",F61=""),"",IF(C61="V",E61-F61,F61-E61))</f>
        <v/>
      </c>
      <c r="I61">
        <f>IF(A61="","",IFERROR(VLOOKUP(B61,'Configuração'!$A$15:$B$18,2,FALSE),0))</f>
        <v/>
      </c>
      <c r="J61" s="19">
        <f>IF(H61="","",H61*I61*D61)</f>
        <v/>
      </c>
      <c r="K61" s="19" t="n"/>
      <c r="L61" s="19">
        <f>IF(J61="","",J61-N(K61))</f>
        <v/>
      </c>
      <c r="M61" s="19">
        <f>IF(OR(A61="",G61=""),"",G61*I61*D61)</f>
        <v/>
      </c>
      <c r="N61" s="20">
        <f>IF(OR(L61="",M61="",M61=0),"",L61/M61)</f>
        <v/>
      </c>
      <c r="O61" s="19">
        <f>IF(L61="","",SUM(L$2:L61))</f>
        <v/>
      </c>
      <c r="P61" s="19">
        <f>IF(O61="","",MAX(0,O61,MAX(P$2:P60)))</f>
        <v/>
      </c>
      <c r="Q61" s="19">
        <f>IF(O61="","",O61-P61)</f>
        <v/>
      </c>
    </row>
    <row r="62">
      <c r="A62" s="18" t="n"/>
      <c r="H62">
        <f>IF(OR(A62="",E62="",F62=""),"",IF(C62="V",E62-F62,F62-E62))</f>
        <v/>
      </c>
      <c r="I62">
        <f>IF(A62="","",IFERROR(VLOOKUP(B62,'Configuração'!$A$15:$B$18,2,FALSE),0))</f>
        <v/>
      </c>
      <c r="J62" s="19">
        <f>IF(H62="","",H62*I62*D62)</f>
        <v/>
      </c>
      <c r="K62" s="19" t="n"/>
      <c r="L62" s="19">
        <f>IF(J62="","",J62-N(K62))</f>
        <v/>
      </c>
      <c r="M62" s="19">
        <f>IF(OR(A62="",G62=""),"",G62*I62*D62)</f>
        <v/>
      </c>
      <c r="N62" s="20">
        <f>IF(OR(L62="",M62="",M62=0),"",L62/M62)</f>
        <v/>
      </c>
      <c r="O62" s="19">
        <f>IF(L62="","",SUM(L$2:L62))</f>
        <v/>
      </c>
      <c r="P62" s="19">
        <f>IF(O62="","",MAX(0,O62,MAX(P$2:P61)))</f>
        <v/>
      </c>
      <c r="Q62" s="19">
        <f>IF(O62="","",O62-P62)</f>
        <v/>
      </c>
    </row>
    <row r="63">
      <c r="A63" s="18" t="n"/>
      <c r="H63">
        <f>IF(OR(A63="",E63="",F63=""),"",IF(C63="V",E63-F63,F63-E63))</f>
        <v/>
      </c>
      <c r="I63">
        <f>IF(A63="","",IFERROR(VLOOKUP(B63,'Configuração'!$A$15:$B$18,2,FALSE),0))</f>
        <v/>
      </c>
      <c r="J63" s="19">
        <f>IF(H63="","",H63*I63*D63)</f>
        <v/>
      </c>
      <c r="K63" s="19" t="n"/>
      <c r="L63" s="19">
        <f>IF(J63="","",J63-N(K63))</f>
        <v/>
      </c>
      <c r="M63" s="19">
        <f>IF(OR(A63="",G63=""),"",G63*I63*D63)</f>
        <v/>
      </c>
      <c r="N63" s="20">
        <f>IF(OR(L63="",M63="",M63=0),"",L63/M63)</f>
        <v/>
      </c>
      <c r="O63" s="19">
        <f>IF(L63="","",SUM(L$2:L63))</f>
        <v/>
      </c>
      <c r="P63" s="19">
        <f>IF(O63="","",MAX(0,O63,MAX(P$2:P62)))</f>
        <v/>
      </c>
      <c r="Q63" s="19">
        <f>IF(O63="","",O63-P63)</f>
        <v/>
      </c>
    </row>
    <row r="64">
      <c r="A64" s="18" t="n"/>
      <c r="H64">
        <f>IF(OR(A64="",E64="",F64=""),"",IF(C64="V",E64-F64,F64-E64))</f>
        <v/>
      </c>
      <c r="I64">
        <f>IF(A64="","",IFERROR(VLOOKUP(B64,'Configuração'!$A$15:$B$18,2,FALSE),0))</f>
        <v/>
      </c>
      <c r="J64" s="19">
        <f>IF(H64="","",H64*I64*D64)</f>
        <v/>
      </c>
      <c r="K64" s="19" t="n"/>
      <c r="L64" s="19">
        <f>IF(J64="","",J64-N(K64))</f>
        <v/>
      </c>
      <c r="M64" s="19">
        <f>IF(OR(A64="",G64=""),"",G64*I64*D64)</f>
        <v/>
      </c>
      <c r="N64" s="20">
        <f>IF(OR(L64="",M64="",M64=0),"",L64/M64)</f>
        <v/>
      </c>
      <c r="O64" s="19">
        <f>IF(L64="","",SUM(L$2:L64))</f>
        <v/>
      </c>
      <c r="P64" s="19">
        <f>IF(O64="","",MAX(0,O64,MAX(P$2:P63)))</f>
        <v/>
      </c>
      <c r="Q64" s="19">
        <f>IF(O64="","",O64-P64)</f>
        <v/>
      </c>
    </row>
    <row r="65">
      <c r="A65" s="18" t="n"/>
      <c r="H65">
        <f>IF(OR(A65="",E65="",F65=""),"",IF(C65="V",E65-F65,F65-E65))</f>
        <v/>
      </c>
      <c r="I65">
        <f>IF(A65="","",IFERROR(VLOOKUP(B65,'Configuração'!$A$15:$B$18,2,FALSE),0))</f>
        <v/>
      </c>
      <c r="J65" s="19">
        <f>IF(H65="","",H65*I65*D65)</f>
        <v/>
      </c>
      <c r="K65" s="19" t="n"/>
      <c r="L65" s="19">
        <f>IF(J65="","",J65-N(K65))</f>
        <v/>
      </c>
      <c r="M65" s="19">
        <f>IF(OR(A65="",G65=""),"",G65*I65*D65)</f>
        <v/>
      </c>
      <c r="N65" s="20">
        <f>IF(OR(L65="",M65="",M65=0),"",L65/M65)</f>
        <v/>
      </c>
      <c r="O65" s="19">
        <f>IF(L65="","",SUM(L$2:L65))</f>
        <v/>
      </c>
      <c r="P65" s="19">
        <f>IF(O65="","",MAX(0,O65,MAX(P$2:P64)))</f>
        <v/>
      </c>
      <c r="Q65" s="19">
        <f>IF(O65="","",O65-P65)</f>
        <v/>
      </c>
    </row>
    <row r="66">
      <c r="A66" s="18" t="n"/>
      <c r="H66">
        <f>IF(OR(A66="",E66="",F66=""),"",IF(C66="V",E66-F66,F66-E66))</f>
        <v/>
      </c>
      <c r="I66">
        <f>IF(A66="","",IFERROR(VLOOKUP(B66,'Configuração'!$A$15:$B$18,2,FALSE),0))</f>
        <v/>
      </c>
      <c r="J66" s="19">
        <f>IF(H66="","",H66*I66*D66)</f>
        <v/>
      </c>
      <c r="K66" s="19" t="n"/>
      <c r="L66" s="19">
        <f>IF(J66="","",J66-N(K66))</f>
        <v/>
      </c>
      <c r="M66" s="19">
        <f>IF(OR(A66="",G66=""),"",G66*I66*D66)</f>
        <v/>
      </c>
      <c r="N66" s="20">
        <f>IF(OR(L66="",M66="",M66=0),"",L66/M66)</f>
        <v/>
      </c>
      <c r="O66" s="19">
        <f>IF(L66="","",SUM(L$2:L66))</f>
        <v/>
      </c>
      <c r="P66" s="19">
        <f>IF(O66="","",MAX(0,O66,MAX(P$2:P65)))</f>
        <v/>
      </c>
      <c r="Q66" s="19">
        <f>IF(O66="","",O66-P66)</f>
        <v/>
      </c>
    </row>
    <row r="67">
      <c r="A67" s="18" t="n"/>
      <c r="H67">
        <f>IF(OR(A67="",E67="",F67=""),"",IF(C67="V",E67-F67,F67-E67))</f>
        <v/>
      </c>
      <c r="I67">
        <f>IF(A67="","",IFERROR(VLOOKUP(B67,'Configuração'!$A$15:$B$18,2,FALSE),0))</f>
        <v/>
      </c>
      <c r="J67" s="19">
        <f>IF(H67="","",H67*I67*D67)</f>
        <v/>
      </c>
      <c r="K67" s="19" t="n"/>
      <c r="L67" s="19">
        <f>IF(J67="","",J67-N(K67))</f>
        <v/>
      </c>
      <c r="M67" s="19">
        <f>IF(OR(A67="",G67=""),"",G67*I67*D67)</f>
        <v/>
      </c>
      <c r="N67" s="20">
        <f>IF(OR(L67="",M67="",M67=0),"",L67/M67)</f>
        <v/>
      </c>
      <c r="O67" s="19">
        <f>IF(L67="","",SUM(L$2:L67))</f>
        <v/>
      </c>
      <c r="P67" s="19">
        <f>IF(O67="","",MAX(0,O67,MAX(P$2:P66)))</f>
        <v/>
      </c>
      <c r="Q67" s="19">
        <f>IF(O67="","",O67-P67)</f>
        <v/>
      </c>
    </row>
    <row r="68">
      <c r="A68" s="18" t="n"/>
      <c r="H68">
        <f>IF(OR(A68="",E68="",F68=""),"",IF(C68="V",E68-F68,F68-E68))</f>
        <v/>
      </c>
      <c r="I68">
        <f>IF(A68="","",IFERROR(VLOOKUP(B68,'Configuração'!$A$15:$B$18,2,FALSE),0))</f>
        <v/>
      </c>
      <c r="J68" s="19">
        <f>IF(H68="","",H68*I68*D68)</f>
        <v/>
      </c>
      <c r="K68" s="19" t="n"/>
      <c r="L68" s="19">
        <f>IF(J68="","",J68-N(K68))</f>
        <v/>
      </c>
      <c r="M68" s="19">
        <f>IF(OR(A68="",G68=""),"",G68*I68*D68)</f>
        <v/>
      </c>
      <c r="N68" s="20">
        <f>IF(OR(L68="",M68="",M68=0),"",L68/M68)</f>
        <v/>
      </c>
      <c r="O68" s="19">
        <f>IF(L68="","",SUM(L$2:L68))</f>
        <v/>
      </c>
      <c r="P68" s="19">
        <f>IF(O68="","",MAX(0,O68,MAX(P$2:P67)))</f>
        <v/>
      </c>
      <c r="Q68" s="19">
        <f>IF(O68="","",O68-P68)</f>
        <v/>
      </c>
    </row>
    <row r="69">
      <c r="A69" s="18" t="n"/>
      <c r="H69">
        <f>IF(OR(A69="",E69="",F69=""),"",IF(C69="V",E69-F69,F69-E69))</f>
        <v/>
      </c>
      <c r="I69">
        <f>IF(A69="","",IFERROR(VLOOKUP(B69,'Configuração'!$A$15:$B$18,2,FALSE),0))</f>
        <v/>
      </c>
      <c r="J69" s="19">
        <f>IF(H69="","",H69*I69*D69)</f>
        <v/>
      </c>
      <c r="K69" s="19" t="n"/>
      <c r="L69" s="19">
        <f>IF(J69="","",J69-N(K69))</f>
        <v/>
      </c>
      <c r="M69" s="19">
        <f>IF(OR(A69="",G69=""),"",G69*I69*D69)</f>
        <v/>
      </c>
      <c r="N69" s="20">
        <f>IF(OR(L69="",M69="",M69=0),"",L69/M69)</f>
        <v/>
      </c>
      <c r="O69" s="19">
        <f>IF(L69="","",SUM(L$2:L69))</f>
        <v/>
      </c>
      <c r="P69" s="19">
        <f>IF(O69="","",MAX(0,O69,MAX(P$2:P68)))</f>
        <v/>
      </c>
      <c r="Q69" s="19">
        <f>IF(O69="","",O69-P69)</f>
        <v/>
      </c>
    </row>
    <row r="70">
      <c r="A70" s="18" t="n"/>
      <c r="H70">
        <f>IF(OR(A70="",E70="",F70=""),"",IF(C70="V",E70-F70,F70-E70))</f>
        <v/>
      </c>
      <c r="I70">
        <f>IF(A70="","",IFERROR(VLOOKUP(B70,'Configuração'!$A$15:$B$18,2,FALSE),0))</f>
        <v/>
      </c>
      <c r="J70" s="19">
        <f>IF(H70="","",H70*I70*D70)</f>
        <v/>
      </c>
      <c r="K70" s="19" t="n"/>
      <c r="L70" s="19">
        <f>IF(J70="","",J70-N(K70))</f>
        <v/>
      </c>
      <c r="M70" s="19">
        <f>IF(OR(A70="",G70=""),"",G70*I70*D70)</f>
        <v/>
      </c>
      <c r="N70" s="20">
        <f>IF(OR(L70="",M70="",M70=0),"",L70/M70)</f>
        <v/>
      </c>
      <c r="O70" s="19">
        <f>IF(L70="","",SUM(L$2:L70))</f>
        <v/>
      </c>
      <c r="P70" s="19">
        <f>IF(O70="","",MAX(0,O70,MAX(P$2:P69)))</f>
        <v/>
      </c>
      <c r="Q70" s="19">
        <f>IF(O70="","",O70-P70)</f>
        <v/>
      </c>
    </row>
    <row r="71">
      <c r="A71" s="18" t="n"/>
      <c r="H71">
        <f>IF(OR(A71="",E71="",F71=""),"",IF(C71="V",E71-F71,F71-E71))</f>
        <v/>
      </c>
      <c r="I71">
        <f>IF(A71="","",IFERROR(VLOOKUP(B71,'Configuração'!$A$15:$B$18,2,FALSE),0))</f>
        <v/>
      </c>
      <c r="J71" s="19">
        <f>IF(H71="","",H71*I71*D71)</f>
        <v/>
      </c>
      <c r="K71" s="19" t="n"/>
      <c r="L71" s="19">
        <f>IF(J71="","",J71-N(K71))</f>
        <v/>
      </c>
      <c r="M71" s="19">
        <f>IF(OR(A71="",G71=""),"",G71*I71*D71)</f>
        <v/>
      </c>
      <c r="N71" s="20">
        <f>IF(OR(L71="",M71="",M71=0),"",L71/M71)</f>
        <v/>
      </c>
      <c r="O71" s="19">
        <f>IF(L71="","",SUM(L$2:L71))</f>
        <v/>
      </c>
      <c r="P71" s="19">
        <f>IF(O71="","",MAX(0,O71,MAX(P$2:P70)))</f>
        <v/>
      </c>
      <c r="Q71" s="19">
        <f>IF(O71="","",O71-P71)</f>
        <v/>
      </c>
    </row>
    <row r="72">
      <c r="A72" s="18" t="n"/>
      <c r="H72">
        <f>IF(OR(A72="",E72="",F72=""),"",IF(C72="V",E72-F72,F72-E72))</f>
        <v/>
      </c>
      <c r="I72">
        <f>IF(A72="","",IFERROR(VLOOKUP(B72,'Configuração'!$A$15:$B$18,2,FALSE),0))</f>
        <v/>
      </c>
      <c r="J72" s="19">
        <f>IF(H72="","",H72*I72*D72)</f>
        <v/>
      </c>
      <c r="K72" s="19" t="n"/>
      <c r="L72" s="19">
        <f>IF(J72="","",J72-N(K72))</f>
        <v/>
      </c>
      <c r="M72" s="19">
        <f>IF(OR(A72="",G72=""),"",G72*I72*D72)</f>
        <v/>
      </c>
      <c r="N72" s="20">
        <f>IF(OR(L72="",M72="",M72=0),"",L72/M72)</f>
        <v/>
      </c>
      <c r="O72" s="19">
        <f>IF(L72="","",SUM(L$2:L72))</f>
        <v/>
      </c>
      <c r="P72" s="19">
        <f>IF(O72="","",MAX(0,O72,MAX(P$2:P71)))</f>
        <v/>
      </c>
      <c r="Q72" s="19">
        <f>IF(O72="","",O72-P72)</f>
        <v/>
      </c>
    </row>
    <row r="73">
      <c r="A73" s="18" t="n"/>
      <c r="H73">
        <f>IF(OR(A73="",E73="",F73=""),"",IF(C73="V",E73-F73,F73-E73))</f>
        <v/>
      </c>
      <c r="I73">
        <f>IF(A73="","",IFERROR(VLOOKUP(B73,'Configuração'!$A$15:$B$18,2,FALSE),0))</f>
        <v/>
      </c>
      <c r="J73" s="19">
        <f>IF(H73="","",H73*I73*D73)</f>
        <v/>
      </c>
      <c r="K73" s="19" t="n"/>
      <c r="L73" s="19">
        <f>IF(J73="","",J73-N(K73))</f>
        <v/>
      </c>
      <c r="M73" s="19">
        <f>IF(OR(A73="",G73=""),"",G73*I73*D73)</f>
        <v/>
      </c>
      <c r="N73" s="20">
        <f>IF(OR(L73="",M73="",M73=0),"",L73/M73)</f>
        <v/>
      </c>
      <c r="O73" s="19">
        <f>IF(L73="","",SUM(L$2:L73))</f>
        <v/>
      </c>
      <c r="P73" s="19">
        <f>IF(O73="","",MAX(0,O73,MAX(P$2:P72)))</f>
        <v/>
      </c>
      <c r="Q73" s="19">
        <f>IF(O73="","",O73-P73)</f>
        <v/>
      </c>
    </row>
    <row r="74">
      <c r="A74" s="18" t="n"/>
      <c r="H74">
        <f>IF(OR(A74="",E74="",F74=""),"",IF(C74="V",E74-F74,F74-E74))</f>
        <v/>
      </c>
      <c r="I74">
        <f>IF(A74="","",IFERROR(VLOOKUP(B74,'Configuração'!$A$15:$B$18,2,FALSE),0))</f>
        <v/>
      </c>
      <c r="J74" s="19">
        <f>IF(H74="","",H74*I74*D74)</f>
        <v/>
      </c>
      <c r="K74" s="19" t="n"/>
      <c r="L74" s="19">
        <f>IF(J74="","",J74-N(K74))</f>
        <v/>
      </c>
      <c r="M74" s="19">
        <f>IF(OR(A74="",G74=""),"",G74*I74*D74)</f>
        <v/>
      </c>
      <c r="N74" s="20">
        <f>IF(OR(L74="",M74="",M74=0),"",L74/M74)</f>
        <v/>
      </c>
      <c r="O74" s="19">
        <f>IF(L74="","",SUM(L$2:L74))</f>
        <v/>
      </c>
      <c r="P74" s="19">
        <f>IF(O74="","",MAX(0,O74,MAX(P$2:P73)))</f>
        <v/>
      </c>
      <c r="Q74" s="19">
        <f>IF(O74="","",O74-P74)</f>
        <v/>
      </c>
    </row>
    <row r="75">
      <c r="A75" s="18" t="n"/>
      <c r="H75">
        <f>IF(OR(A75="",E75="",F75=""),"",IF(C75="V",E75-F75,F75-E75))</f>
        <v/>
      </c>
      <c r="I75">
        <f>IF(A75="","",IFERROR(VLOOKUP(B75,'Configuração'!$A$15:$B$18,2,FALSE),0))</f>
        <v/>
      </c>
      <c r="J75" s="19">
        <f>IF(H75="","",H75*I75*D75)</f>
        <v/>
      </c>
      <c r="K75" s="19" t="n"/>
      <c r="L75" s="19">
        <f>IF(J75="","",J75-N(K75))</f>
        <v/>
      </c>
      <c r="M75" s="19">
        <f>IF(OR(A75="",G75=""),"",G75*I75*D75)</f>
        <v/>
      </c>
      <c r="N75" s="20">
        <f>IF(OR(L75="",M75="",M75=0),"",L75/M75)</f>
        <v/>
      </c>
      <c r="O75" s="19">
        <f>IF(L75="","",SUM(L$2:L75))</f>
        <v/>
      </c>
      <c r="P75" s="19">
        <f>IF(O75="","",MAX(0,O75,MAX(P$2:P74)))</f>
        <v/>
      </c>
      <c r="Q75" s="19">
        <f>IF(O75="","",O75-P75)</f>
        <v/>
      </c>
    </row>
    <row r="76">
      <c r="A76" s="18" t="n"/>
      <c r="H76">
        <f>IF(OR(A76="",E76="",F76=""),"",IF(C76="V",E76-F76,F76-E76))</f>
        <v/>
      </c>
      <c r="I76">
        <f>IF(A76="","",IFERROR(VLOOKUP(B76,'Configuração'!$A$15:$B$18,2,FALSE),0))</f>
        <v/>
      </c>
      <c r="J76" s="19">
        <f>IF(H76="","",H76*I76*D76)</f>
        <v/>
      </c>
      <c r="K76" s="19" t="n"/>
      <c r="L76" s="19">
        <f>IF(J76="","",J76-N(K76))</f>
        <v/>
      </c>
      <c r="M76" s="19">
        <f>IF(OR(A76="",G76=""),"",G76*I76*D76)</f>
        <v/>
      </c>
      <c r="N76" s="20">
        <f>IF(OR(L76="",M76="",M76=0),"",L76/M76)</f>
        <v/>
      </c>
      <c r="O76" s="19">
        <f>IF(L76="","",SUM(L$2:L76))</f>
        <v/>
      </c>
      <c r="P76" s="19">
        <f>IF(O76="","",MAX(0,O76,MAX(P$2:P75)))</f>
        <v/>
      </c>
      <c r="Q76" s="19">
        <f>IF(O76="","",O76-P76)</f>
        <v/>
      </c>
    </row>
    <row r="77">
      <c r="A77" s="18" t="n"/>
      <c r="H77">
        <f>IF(OR(A77="",E77="",F77=""),"",IF(C77="V",E77-F77,F77-E77))</f>
        <v/>
      </c>
      <c r="I77">
        <f>IF(A77="","",IFERROR(VLOOKUP(B77,'Configuração'!$A$15:$B$18,2,FALSE),0))</f>
        <v/>
      </c>
      <c r="J77" s="19">
        <f>IF(H77="","",H77*I77*D77)</f>
        <v/>
      </c>
      <c r="K77" s="19" t="n"/>
      <c r="L77" s="19">
        <f>IF(J77="","",J77-N(K77))</f>
        <v/>
      </c>
      <c r="M77" s="19">
        <f>IF(OR(A77="",G77=""),"",G77*I77*D77)</f>
        <v/>
      </c>
      <c r="N77" s="20">
        <f>IF(OR(L77="",M77="",M77=0),"",L77/M77)</f>
        <v/>
      </c>
      <c r="O77" s="19">
        <f>IF(L77="","",SUM(L$2:L77))</f>
        <v/>
      </c>
      <c r="P77" s="19">
        <f>IF(O77="","",MAX(0,O77,MAX(P$2:P76)))</f>
        <v/>
      </c>
      <c r="Q77" s="19">
        <f>IF(O77="","",O77-P77)</f>
        <v/>
      </c>
    </row>
    <row r="78">
      <c r="A78" s="18" t="n"/>
      <c r="H78">
        <f>IF(OR(A78="",E78="",F78=""),"",IF(C78="V",E78-F78,F78-E78))</f>
        <v/>
      </c>
      <c r="I78">
        <f>IF(A78="","",IFERROR(VLOOKUP(B78,'Configuração'!$A$15:$B$18,2,FALSE),0))</f>
        <v/>
      </c>
      <c r="J78" s="19">
        <f>IF(H78="","",H78*I78*D78)</f>
        <v/>
      </c>
      <c r="K78" s="19" t="n"/>
      <c r="L78" s="19">
        <f>IF(J78="","",J78-N(K78))</f>
        <v/>
      </c>
      <c r="M78" s="19">
        <f>IF(OR(A78="",G78=""),"",G78*I78*D78)</f>
        <v/>
      </c>
      <c r="N78" s="20">
        <f>IF(OR(L78="",M78="",M78=0),"",L78/M78)</f>
        <v/>
      </c>
      <c r="O78" s="19">
        <f>IF(L78="","",SUM(L$2:L78))</f>
        <v/>
      </c>
      <c r="P78" s="19">
        <f>IF(O78="","",MAX(0,O78,MAX(P$2:P77)))</f>
        <v/>
      </c>
      <c r="Q78" s="19">
        <f>IF(O78="","",O78-P78)</f>
        <v/>
      </c>
    </row>
    <row r="79">
      <c r="A79" s="18" t="n"/>
      <c r="H79">
        <f>IF(OR(A79="",E79="",F79=""),"",IF(C79="V",E79-F79,F79-E79))</f>
        <v/>
      </c>
      <c r="I79">
        <f>IF(A79="","",IFERROR(VLOOKUP(B79,'Configuração'!$A$15:$B$18,2,FALSE),0))</f>
        <v/>
      </c>
      <c r="J79" s="19">
        <f>IF(H79="","",H79*I79*D79)</f>
        <v/>
      </c>
      <c r="K79" s="19" t="n"/>
      <c r="L79" s="19">
        <f>IF(J79="","",J79-N(K79))</f>
        <v/>
      </c>
      <c r="M79" s="19">
        <f>IF(OR(A79="",G79=""),"",G79*I79*D79)</f>
        <v/>
      </c>
      <c r="N79" s="20">
        <f>IF(OR(L79="",M79="",M79=0),"",L79/M79)</f>
        <v/>
      </c>
      <c r="O79" s="19">
        <f>IF(L79="","",SUM(L$2:L79))</f>
        <v/>
      </c>
      <c r="P79" s="19">
        <f>IF(O79="","",MAX(0,O79,MAX(P$2:P78)))</f>
        <v/>
      </c>
      <c r="Q79" s="19">
        <f>IF(O79="","",O79-P79)</f>
        <v/>
      </c>
    </row>
    <row r="80">
      <c r="A80" s="18" t="n"/>
      <c r="H80">
        <f>IF(OR(A80="",E80="",F80=""),"",IF(C80="V",E80-F80,F80-E80))</f>
        <v/>
      </c>
      <c r="I80">
        <f>IF(A80="","",IFERROR(VLOOKUP(B80,'Configuração'!$A$15:$B$18,2,FALSE),0))</f>
        <v/>
      </c>
      <c r="J80" s="19">
        <f>IF(H80="","",H80*I80*D80)</f>
        <v/>
      </c>
      <c r="K80" s="19" t="n"/>
      <c r="L80" s="19">
        <f>IF(J80="","",J80-N(K80))</f>
        <v/>
      </c>
      <c r="M80" s="19">
        <f>IF(OR(A80="",G80=""),"",G80*I80*D80)</f>
        <v/>
      </c>
      <c r="N80" s="20">
        <f>IF(OR(L80="",M80="",M80=0),"",L80/M80)</f>
        <v/>
      </c>
      <c r="O80" s="19">
        <f>IF(L80="","",SUM(L$2:L80))</f>
        <v/>
      </c>
      <c r="P80" s="19">
        <f>IF(O80="","",MAX(0,O80,MAX(P$2:P79)))</f>
        <v/>
      </c>
      <c r="Q80" s="19">
        <f>IF(O80="","",O80-P80)</f>
        <v/>
      </c>
    </row>
    <row r="81">
      <c r="A81" s="18" t="n"/>
      <c r="H81">
        <f>IF(OR(A81="",E81="",F81=""),"",IF(C81="V",E81-F81,F81-E81))</f>
        <v/>
      </c>
      <c r="I81">
        <f>IF(A81="","",IFERROR(VLOOKUP(B81,'Configuração'!$A$15:$B$18,2,FALSE),0))</f>
        <v/>
      </c>
      <c r="J81" s="19">
        <f>IF(H81="","",H81*I81*D81)</f>
        <v/>
      </c>
      <c r="K81" s="19" t="n"/>
      <c r="L81" s="19">
        <f>IF(J81="","",J81-N(K81))</f>
        <v/>
      </c>
      <c r="M81" s="19">
        <f>IF(OR(A81="",G81=""),"",G81*I81*D81)</f>
        <v/>
      </c>
      <c r="N81" s="20">
        <f>IF(OR(L81="",M81="",M81=0),"",L81/M81)</f>
        <v/>
      </c>
      <c r="O81" s="19">
        <f>IF(L81="","",SUM(L$2:L81))</f>
        <v/>
      </c>
      <c r="P81" s="19">
        <f>IF(O81="","",MAX(0,O81,MAX(P$2:P80)))</f>
        <v/>
      </c>
      <c r="Q81" s="19">
        <f>IF(O81="","",O81-P81)</f>
        <v/>
      </c>
    </row>
    <row r="82">
      <c r="A82" s="18" t="n"/>
      <c r="H82">
        <f>IF(OR(A82="",E82="",F82=""),"",IF(C82="V",E82-F82,F82-E82))</f>
        <v/>
      </c>
      <c r="I82">
        <f>IF(A82="","",IFERROR(VLOOKUP(B82,'Configuração'!$A$15:$B$18,2,FALSE),0))</f>
        <v/>
      </c>
      <c r="J82" s="19">
        <f>IF(H82="","",H82*I82*D82)</f>
        <v/>
      </c>
      <c r="K82" s="19" t="n"/>
      <c r="L82" s="19">
        <f>IF(J82="","",J82-N(K82))</f>
        <v/>
      </c>
      <c r="M82" s="19">
        <f>IF(OR(A82="",G82=""),"",G82*I82*D82)</f>
        <v/>
      </c>
      <c r="N82" s="20">
        <f>IF(OR(L82="",M82="",M82=0),"",L82/M82)</f>
        <v/>
      </c>
      <c r="O82" s="19">
        <f>IF(L82="","",SUM(L$2:L82))</f>
        <v/>
      </c>
      <c r="P82" s="19">
        <f>IF(O82="","",MAX(0,O82,MAX(P$2:P81)))</f>
        <v/>
      </c>
      <c r="Q82" s="19">
        <f>IF(O82="","",O82-P82)</f>
        <v/>
      </c>
    </row>
    <row r="83">
      <c r="A83" s="18" t="n"/>
      <c r="H83">
        <f>IF(OR(A83="",E83="",F83=""),"",IF(C83="V",E83-F83,F83-E83))</f>
        <v/>
      </c>
      <c r="I83">
        <f>IF(A83="","",IFERROR(VLOOKUP(B83,'Configuração'!$A$15:$B$18,2,FALSE),0))</f>
        <v/>
      </c>
      <c r="J83" s="19">
        <f>IF(H83="","",H83*I83*D83)</f>
        <v/>
      </c>
      <c r="K83" s="19" t="n"/>
      <c r="L83" s="19">
        <f>IF(J83="","",J83-N(K83))</f>
        <v/>
      </c>
      <c r="M83" s="19">
        <f>IF(OR(A83="",G83=""),"",G83*I83*D83)</f>
        <v/>
      </c>
      <c r="N83" s="20">
        <f>IF(OR(L83="",M83="",M83=0),"",L83/M83)</f>
        <v/>
      </c>
      <c r="O83" s="19">
        <f>IF(L83="","",SUM(L$2:L83))</f>
        <v/>
      </c>
      <c r="P83" s="19">
        <f>IF(O83="","",MAX(0,O83,MAX(P$2:P82)))</f>
        <v/>
      </c>
      <c r="Q83" s="19">
        <f>IF(O83="","",O83-P83)</f>
        <v/>
      </c>
    </row>
    <row r="84">
      <c r="A84" s="18" t="n"/>
      <c r="H84">
        <f>IF(OR(A84="",E84="",F84=""),"",IF(C84="V",E84-F84,F84-E84))</f>
        <v/>
      </c>
      <c r="I84">
        <f>IF(A84="","",IFERROR(VLOOKUP(B84,'Configuração'!$A$15:$B$18,2,FALSE),0))</f>
        <v/>
      </c>
      <c r="J84" s="19">
        <f>IF(H84="","",H84*I84*D84)</f>
        <v/>
      </c>
      <c r="K84" s="19" t="n"/>
      <c r="L84" s="19">
        <f>IF(J84="","",J84-N(K84))</f>
        <v/>
      </c>
      <c r="M84" s="19">
        <f>IF(OR(A84="",G84=""),"",G84*I84*D84)</f>
        <v/>
      </c>
      <c r="N84" s="20">
        <f>IF(OR(L84="",M84="",M84=0),"",L84/M84)</f>
        <v/>
      </c>
      <c r="O84" s="19">
        <f>IF(L84="","",SUM(L$2:L84))</f>
        <v/>
      </c>
      <c r="P84" s="19">
        <f>IF(O84="","",MAX(0,O84,MAX(P$2:P83)))</f>
        <v/>
      </c>
      <c r="Q84" s="19">
        <f>IF(O84="","",O84-P84)</f>
        <v/>
      </c>
    </row>
    <row r="85">
      <c r="A85" s="18" t="n"/>
      <c r="H85">
        <f>IF(OR(A85="",E85="",F85=""),"",IF(C85="V",E85-F85,F85-E85))</f>
        <v/>
      </c>
      <c r="I85">
        <f>IF(A85="","",IFERROR(VLOOKUP(B85,'Configuração'!$A$15:$B$18,2,FALSE),0))</f>
        <v/>
      </c>
      <c r="J85" s="19">
        <f>IF(H85="","",H85*I85*D85)</f>
        <v/>
      </c>
      <c r="K85" s="19" t="n"/>
      <c r="L85" s="19">
        <f>IF(J85="","",J85-N(K85))</f>
        <v/>
      </c>
      <c r="M85" s="19">
        <f>IF(OR(A85="",G85=""),"",G85*I85*D85)</f>
        <v/>
      </c>
      <c r="N85" s="20">
        <f>IF(OR(L85="",M85="",M85=0),"",L85/M85)</f>
        <v/>
      </c>
      <c r="O85" s="19">
        <f>IF(L85="","",SUM(L$2:L85))</f>
        <v/>
      </c>
      <c r="P85" s="19">
        <f>IF(O85="","",MAX(0,O85,MAX(P$2:P84)))</f>
        <v/>
      </c>
      <c r="Q85" s="19">
        <f>IF(O85="","",O85-P85)</f>
        <v/>
      </c>
    </row>
    <row r="86">
      <c r="A86" s="18" t="n"/>
      <c r="H86">
        <f>IF(OR(A86="",E86="",F86=""),"",IF(C86="V",E86-F86,F86-E86))</f>
        <v/>
      </c>
      <c r="I86">
        <f>IF(A86="","",IFERROR(VLOOKUP(B86,'Configuração'!$A$15:$B$18,2,FALSE),0))</f>
        <v/>
      </c>
      <c r="J86" s="19">
        <f>IF(H86="","",H86*I86*D86)</f>
        <v/>
      </c>
      <c r="K86" s="19" t="n"/>
      <c r="L86" s="19">
        <f>IF(J86="","",J86-N(K86))</f>
        <v/>
      </c>
      <c r="M86" s="19">
        <f>IF(OR(A86="",G86=""),"",G86*I86*D86)</f>
        <v/>
      </c>
      <c r="N86" s="20">
        <f>IF(OR(L86="",M86="",M86=0),"",L86/M86)</f>
        <v/>
      </c>
      <c r="O86" s="19">
        <f>IF(L86="","",SUM(L$2:L86))</f>
        <v/>
      </c>
      <c r="P86" s="19">
        <f>IF(O86="","",MAX(0,O86,MAX(P$2:P85)))</f>
        <v/>
      </c>
      <c r="Q86" s="19">
        <f>IF(O86="","",O86-P86)</f>
        <v/>
      </c>
    </row>
    <row r="87">
      <c r="A87" s="18" t="n"/>
      <c r="H87">
        <f>IF(OR(A87="",E87="",F87=""),"",IF(C87="V",E87-F87,F87-E87))</f>
        <v/>
      </c>
      <c r="I87">
        <f>IF(A87="","",IFERROR(VLOOKUP(B87,'Configuração'!$A$15:$B$18,2,FALSE),0))</f>
        <v/>
      </c>
      <c r="J87" s="19">
        <f>IF(H87="","",H87*I87*D87)</f>
        <v/>
      </c>
      <c r="K87" s="19" t="n"/>
      <c r="L87" s="19">
        <f>IF(J87="","",J87-N(K87))</f>
        <v/>
      </c>
      <c r="M87" s="19">
        <f>IF(OR(A87="",G87=""),"",G87*I87*D87)</f>
        <v/>
      </c>
      <c r="N87" s="20">
        <f>IF(OR(L87="",M87="",M87=0),"",L87/M87)</f>
        <v/>
      </c>
      <c r="O87" s="19">
        <f>IF(L87="","",SUM(L$2:L87))</f>
        <v/>
      </c>
      <c r="P87" s="19">
        <f>IF(O87="","",MAX(0,O87,MAX(P$2:P86)))</f>
        <v/>
      </c>
      <c r="Q87" s="19">
        <f>IF(O87="","",O87-P87)</f>
        <v/>
      </c>
    </row>
    <row r="88">
      <c r="A88" s="18" t="n"/>
      <c r="H88">
        <f>IF(OR(A88="",E88="",F88=""),"",IF(C88="V",E88-F88,F88-E88))</f>
        <v/>
      </c>
      <c r="I88">
        <f>IF(A88="","",IFERROR(VLOOKUP(B88,'Configuração'!$A$15:$B$18,2,FALSE),0))</f>
        <v/>
      </c>
      <c r="J88" s="19">
        <f>IF(H88="","",H88*I88*D88)</f>
        <v/>
      </c>
      <c r="K88" s="19" t="n"/>
      <c r="L88" s="19">
        <f>IF(J88="","",J88-N(K88))</f>
        <v/>
      </c>
      <c r="M88" s="19">
        <f>IF(OR(A88="",G88=""),"",G88*I88*D88)</f>
        <v/>
      </c>
      <c r="N88" s="20">
        <f>IF(OR(L88="",M88="",M88=0),"",L88/M88)</f>
        <v/>
      </c>
      <c r="O88" s="19">
        <f>IF(L88="","",SUM(L$2:L88))</f>
        <v/>
      </c>
      <c r="P88" s="19">
        <f>IF(O88="","",MAX(0,O88,MAX(P$2:P87)))</f>
        <v/>
      </c>
      <c r="Q88" s="19">
        <f>IF(O88="","",O88-P88)</f>
        <v/>
      </c>
    </row>
    <row r="89">
      <c r="A89" s="18" t="n"/>
      <c r="H89">
        <f>IF(OR(A89="",E89="",F89=""),"",IF(C89="V",E89-F89,F89-E89))</f>
        <v/>
      </c>
      <c r="I89">
        <f>IF(A89="","",IFERROR(VLOOKUP(B89,'Configuração'!$A$15:$B$18,2,FALSE),0))</f>
        <v/>
      </c>
      <c r="J89" s="19">
        <f>IF(H89="","",H89*I89*D89)</f>
        <v/>
      </c>
      <c r="K89" s="19" t="n"/>
      <c r="L89" s="19">
        <f>IF(J89="","",J89-N(K89))</f>
        <v/>
      </c>
      <c r="M89" s="19">
        <f>IF(OR(A89="",G89=""),"",G89*I89*D89)</f>
        <v/>
      </c>
      <c r="N89" s="20">
        <f>IF(OR(L89="",M89="",M89=0),"",L89/M89)</f>
        <v/>
      </c>
      <c r="O89" s="19">
        <f>IF(L89="","",SUM(L$2:L89))</f>
        <v/>
      </c>
      <c r="P89" s="19">
        <f>IF(O89="","",MAX(0,O89,MAX(P$2:P88)))</f>
        <v/>
      </c>
      <c r="Q89" s="19">
        <f>IF(O89="","",O89-P89)</f>
        <v/>
      </c>
    </row>
    <row r="90">
      <c r="A90" s="18" t="n"/>
      <c r="H90">
        <f>IF(OR(A90="",E90="",F90=""),"",IF(C90="V",E90-F90,F90-E90))</f>
        <v/>
      </c>
      <c r="I90">
        <f>IF(A90="","",IFERROR(VLOOKUP(B90,'Configuração'!$A$15:$B$18,2,FALSE),0))</f>
        <v/>
      </c>
      <c r="J90" s="19">
        <f>IF(H90="","",H90*I90*D90)</f>
        <v/>
      </c>
      <c r="K90" s="19" t="n"/>
      <c r="L90" s="19">
        <f>IF(J90="","",J90-N(K90))</f>
        <v/>
      </c>
      <c r="M90" s="19">
        <f>IF(OR(A90="",G90=""),"",G90*I90*D90)</f>
        <v/>
      </c>
      <c r="N90" s="20">
        <f>IF(OR(L90="",M90="",M90=0),"",L90/M90)</f>
        <v/>
      </c>
      <c r="O90" s="19">
        <f>IF(L90="","",SUM(L$2:L90))</f>
        <v/>
      </c>
      <c r="P90" s="19">
        <f>IF(O90="","",MAX(0,O90,MAX(P$2:P89)))</f>
        <v/>
      </c>
      <c r="Q90" s="19">
        <f>IF(O90="","",O90-P90)</f>
        <v/>
      </c>
    </row>
    <row r="91">
      <c r="A91" s="18" t="n"/>
      <c r="H91">
        <f>IF(OR(A91="",E91="",F91=""),"",IF(C91="V",E91-F91,F91-E91))</f>
        <v/>
      </c>
      <c r="I91">
        <f>IF(A91="","",IFERROR(VLOOKUP(B91,'Configuração'!$A$15:$B$18,2,FALSE),0))</f>
        <v/>
      </c>
      <c r="J91" s="19">
        <f>IF(H91="","",H91*I91*D91)</f>
        <v/>
      </c>
      <c r="K91" s="19" t="n"/>
      <c r="L91" s="19">
        <f>IF(J91="","",J91-N(K91))</f>
        <v/>
      </c>
      <c r="M91" s="19">
        <f>IF(OR(A91="",G91=""),"",G91*I91*D91)</f>
        <v/>
      </c>
      <c r="N91" s="20">
        <f>IF(OR(L91="",M91="",M91=0),"",L91/M91)</f>
        <v/>
      </c>
      <c r="O91" s="19">
        <f>IF(L91="","",SUM(L$2:L91))</f>
        <v/>
      </c>
      <c r="P91" s="19">
        <f>IF(O91="","",MAX(0,O91,MAX(P$2:P90)))</f>
        <v/>
      </c>
      <c r="Q91" s="19">
        <f>IF(O91="","",O91-P91)</f>
        <v/>
      </c>
    </row>
    <row r="92">
      <c r="A92" s="18" t="n"/>
      <c r="H92">
        <f>IF(OR(A92="",E92="",F92=""),"",IF(C92="V",E92-F92,F92-E92))</f>
        <v/>
      </c>
      <c r="I92">
        <f>IF(A92="","",IFERROR(VLOOKUP(B92,'Configuração'!$A$15:$B$18,2,FALSE),0))</f>
        <v/>
      </c>
      <c r="J92" s="19">
        <f>IF(H92="","",H92*I92*D92)</f>
        <v/>
      </c>
      <c r="K92" s="19" t="n"/>
      <c r="L92" s="19">
        <f>IF(J92="","",J92-N(K92))</f>
        <v/>
      </c>
      <c r="M92" s="19">
        <f>IF(OR(A92="",G92=""),"",G92*I92*D92)</f>
        <v/>
      </c>
      <c r="N92" s="20">
        <f>IF(OR(L92="",M92="",M92=0),"",L92/M92)</f>
        <v/>
      </c>
      <c r="O92" s="19">
        <f>IF(L92="","",SUM(L$2:L92))</f>
        <v/>
      </c>
      <c r="P92" s="19">
        <f>IF(O92="","",MAX(0,O92,MAX(P$2:P91)))</f>
        <v/>
      </c>
      <c r="Q92" s="19">
        <f>IF(O92="","",O92-P92)</f>
        <v/>
      </c>
    </row>
    <row r="93">
      <c r="A93" s="18" t="n"/>
      <c r="H93">
        <f>IF(OR(A93="",E93="",F93=""),"",IF(C93="V",E93-F93,F93-E93))</f>
        <v/>
      </c>
      <c r="I93">
        <f>IF(A93="","",IFERROR(VLOOKUP(B93,'Configuração'!$A$15:$B$18,2,FALSE),0))</f>
        <v/>
      </c>
      <c r="J93" s="19">
        <f>IF(H93="","",H93*I93*D93)</f>
        <v/>
      </c>
      <c r="K93" s="19" t="n"/>
      <c r="L93" s="19">
        <f>IF(J93="","",J93-N(K93))</f>
        <v/>
      </c>
      <c r="M93" s="19">
        <f>IF(OR(A93="",G93=""),"",G93*I93*D93)</f>
        <v/>
      </c>
      <c r="N93" s="20">
        <f>IF(OR(L93="",M93="",M93=0),"",L93/M93)</f>
        <v/>
      </c>
      <c r="O93" s="19">
        <f>IF(L93="","",SUM(L$2:L93))</f>
        <v/>
      </c>
      <c r="P93" s="19">
        <f>IF(O93="","",MAX(0,O93,MAX(P$2:P92)))</f>
        <v/>
      </c>
      <c r="Q93" s="19">
        <f>IF(O93="","",O93-P93)</f>
        <v/>
      </c>
    </row>
    <row r="94">
      <c r="A94" s="18" t="n"/>
      <c r="H94">
        <f>IF(OR(A94="",E94="",F94=""),"",IF(C94="V",E94-F94,F94-E94))</f>
        <v/>
      </c>
      <c r="I94">
        <f>IF(A94="","",IFERROR(VLOOKUP(B94,'Configuração'!$A$15:$B$18,2,FALSE),0))</f>
        <v/>
      </c>
      <c r="J94" s="19">
        <f>IF(H94="","",H94*I94*D94)</f>
        <v/>
      </c>
      <c r="K94" s="19" t="n"/>
      <c r="L94" s="19">
        <f>IF(J94="","",J94-N(K94))</f>
        <v/>
      </c>
      <c r="M94" s="19">
        <f>IF(OR(A94="",G94=""),"",G94*I94*D94)</f>
        <v/>
      </c>
      <c r="N94" s="20">
        <f>IF(OR(L94="",M94="",M94=0),"",L94/M94)</f>
        <v/>
      </c>
      <c r="O94" s="19">
        <f>IF(L94="","",SUM(L$2:L94))</f>
        <v/>
      </c>
      <c r="P94" s="19">
        <f>IF(O94="","",MAX(0,O94,MAX(P$2:P93)))</f>
        <v/>
      </c>
      <c r="Q94" s="19">
        <f>IF(O94="","",O94-P94)</f>
        <v/>
      </c>
    </row>
    <row r="95">
      <c r="A95" s="18" t="n"/>
      <c r="H95">
        <f>IF(OR(A95="",E95="",F95=""),"",IF(C95="V",E95-F95,F95-E95))</f>
        <v/>
      </c>
      <c r="I95">
        <f>IF(A95="","",IFERROR(VLOOKUP(B95,'Configuração'!$A$15:$B$18,2,FALSE),0))</f>
        <v/>
      </c>
      <c r="J95" s="19">
        <f>IF(H95="","",H95*I95*D95)</f>
        <v/>
      </c>
      <c r="K95" s="19" t="n"/>
      <c r="L95" s="19">
        <f>IF(J95="","",J95-N(K95))</f>
        <v/>
      </c>
      <c r="M95" s="19">
        <f>IF(OR(A95="",G95=""),"",G95*I95*D95)</f>
        <v/>
      </c>
      <c r="N95" s="20">
        <f>IF(OR(L95="",M95="",M95=0),"",L95/M95)</f>
        <v/>
      </c>
      <c r="O95" s="19">
        <f>IF(L95="","",SUM(L$2:L95))</f>
        <v/>
      </c>
      <c r="P95" s="19">
        <f>IF(O95="","",MAX(0,O95,MAX(P$2:P94)))</f>
        <v/>
      </c>
      <c r="Q95" s="19">
        <f>IF(O95="","",O95-P95)</f>
        <v/>
      </c>
    </row>
    <row r="96">
      <c r="A96" s="18" t="n"/>
      <c r="H96">
        <f>IF(OR(A96="",E96="",F96=""),"",IF(C96="V",E96-F96,F96-E96))</f>
        <v/>
      </c>
      <c r="I96">
        <f>IF(A96="","",IFERROR(VLOOKUP(B96,'Configuração'!$A$15:$B$18,2,FALSE),0))</f>
        <v/>
      </c>
      <c r="J96" s="19">
        <f>IF(H96="","",H96*I96*D96)</f>
        <v/>
      </c>
      <c r="K96" s="19" t="n"/>
      <c r="L96" s="19">
        <f>IF(J96="","",J96-N(K96))</f>
        <v/>
      </c>
      <c r="M96" s="19">
        <f>IF(OR(A96="",G96=""),"",G96*I96*D96)</f>
        <v/>
      </c>
      <c r="N96" s="20">
        <f>IF(OR(L96="",M96="",M96=0),"",L96/M96)</f>
        <v/>
      </c>
      <c r="O96" s="19">
        <f>IF(L96="","",SUM(L$2:L96))</f>
        <v/>
      </c>
      <c r="P96" s="19">
        <f>IF(O96="","",MAX(0,O96,MAX(P$2:P95)))</f>
        <v/>
      </c>
      <c r="Q96" s="19">
        <f>IF(O96="","",O96-P96)</f>
        <v/>
      </c>
    </row>
    <row r="97">
      <c r="A97" s="18" t="n"/>
      <c r="H97">
        <f>IF(OR(A97="",E97="",F97=""),"",IF(C97="V",E97-F97,F97-E97))</f>
        <v/>
      </c>
      <c r="I97">
        <f>IF(A97="","",IFERROR(VLOOKUP(B97,'Configuração'!$A$15:$B$18,2,FALSE),0))</f>
        <v/>
      </c>
      <c r="J97" s="19">
        <f>IF(H97="","",H97*I97*D97)</f>
        <v/>
      </c>
      <c r="K97" s="19" t="n"/>
      <c r="L97" s="19">
        <f>IF(J97="","",J97-N(K97))</f>
        <v/>
      </c>
      <c r="M97" s="19">
        <f>IF(OR(A97="",G97=""),"",G97*I97*D97)</f>
        <v/>
      </c>
      <c r="N97" s="20">
        <f>IF(OR(L97="",M97="",M97=0),"",L97/M97)</f>
        <v/>
      </c>
      <c r="O97" s="19">
        <f>IF(L97="","",SUM(L$2:L97))</f>
        <v/>
      </c>
      <c r="P97" s="19">
        <f>IF(O97="","",MAX(0,O97,MAX(P$2:P96)))</f>
        <v/>
      </c>
      <c r="Q97" s="19">
        <f>IF(O97="","",O97-P97)</f>
        <v/>
      </c>
    </row>
    <row r="98">
      <c r="A98" s="18" t="n"/>
      <c r="H98">
        <f>IF(OR(A98="",E98="",F98=""),"",IF(C98="V",E98-F98,F98-E98))</f>
        <v/>
      </c>
      <c r="I98">
        <f>IF(A98="","",IFERROR(VLOOKUP(B98,'Configuração'!$A$15:$B$18,2,FALSE),0))</f>
        <v/>
      </c>
      <c r="J98" s="19">
        <f>IF(H98="","",H98*I98*D98)</f>
        <v/>
      </c>
      <c r="K98" s="19" t="n"/>
      <c r="L98" s="19">
        <f>IF(J98="","",J98-N(K98))</f>
        <v/>
      </c>
      <c r="M98" s="19">
        <f>IF(OR(A98="",G98=""),"",G98*I98*D98)</f>
        <v/>
      </c>
      <c r="N98" s="20">
        <f>IF(OR(L98="",M98="",M98=0),"",L98/M98)</f>
        <v/>
      </c>
      <c r="O98" s="19">
        <f>IF(L98="","",SUM(L$2:L98))</f>
        <v/>
      </c>
      <c r="P98" s="19">
        <f>IF(O98="","",MAX(0,O98,MAX(P$2:P97)))</f>
        <v/>
      </c>
      <c r="Q98" s="19">
        <f>IF(O98="","",O98-P98)</f>
        <v/>
      </c>
    </row>
    <row r="99">
      <c r="A99" s="18" t="n"/>
      <c r="H99">
        <f>IF(OR(A99="",E99="",F99=""),"",IF(C99="V",E99-F99,F99-E99))</f>
        <v/>
      </c>
      <c r="I99">
        <f>IF(A99="","",IFERROR(VLOOKUP(B99,'Configuração'!$A$15:$B$18,2,FALSE),0))</f>
        <v/>
      </c>
      <c r="J99" s="19">
        <f>IF(H99="","",H99*I99*D99)</f>
        <v/>
      </c>
      <c r="K99" s="19" t="n"/>
      <c r="L99" s="19">
        <f>IF(J99="","",J99-N(K99))</f>
        <v/>
      </c>
      <c r="M99" s="19">
        <f>IF(OR(A99="",G99=""),"",G99*I99*D99)</f>
        <v/>
      </c>
      <c r="N99" s="20">
        <f>IF(OR(L99="",M99="",M99=0),"",L99/M99)</f>
        <v/>
      </c>
      <c r="O99" s="19">
        <f>IF(L99="","",SUM(L$2:L99))</f>
        <v/>
      </c>
      <c r="P99" s="19">
        <f>IF(O99="","",MAX(0,O99,MAX(P$2:P98)))</f>
        <v/>
      </c>
      <c r="Q99" s="19">
        <f>IF(O99="","",O99-P99)</f>
        <v/>
      </c>
    </row>
    <row r="100">
      <c r="A100" s="18" t="n"/>
      <c r="H100">
        <f>IF(OR(A100="",E100="",F100=""),"",IF(C100="V",E100-F100,F100-E100))</f>
        <v/>
      </c>
      <c r="I100">
        <f>IF(A100="","",IFERROR(VLOOKUP(B100,'Configuração'!$A$15:$B$18,2,FALSE),0))</f>
        <v/>
      </c>
      <c r="J100" s="19">
        <f>IF(H100="","",H100*I100*D100)</f>
        <v/>
      </c>
      <c r="K100" s="19" t="n"/>
      <c r="L100" s="19">
        <f>IF(J100="","",J100-N(K100))</f>
        <v/>
      </c>
      <c r="M100" s="19">
        <f>IF(OR(A100="",G100=""),"",G100*I100*D100)</f>
        <v/>
      </c>
      <c r="N100" s="20">
        <f>IF(OR(L100="",M100="",M100=0),"",L100/M100)</f>
        <v/>
      </c>
      <c r="O100" s="19">
        <f>IF(L100="","",SUM(L$2:L100))</f>
        <v/>
      </c>
      <c r="P100" s="19">
        <f>IF(O100="","",MAX(0,O100,MAX(P$2:P99)))</f>
        <v/>
      </c>
      <c r="Q100" s="19">
        <f>IF(O100="","",O100-P100)</f>
        <v/>
      </c>
    </row>
    <row r="101">
      <c r="A101" s="18" t="n"/>
      <c r="H101">
        <f>IF(OR(A101="",E101="",F101=""),"",IF(C101="V",E101-F101,F101-E101))</f>
        <v/>
      </c>
      <c r="I101">
        <f>IF(A101="","",IFERROR(VLOOKUP(B101,'Configuração'!$A$15:$B$18,2,FALSE),0))</f>
        <v/>
      </c>
      <c r="J101" s="19">
        <f>IF(H101="","",H101*I101*D101)</f>
        <v/>
      </c>
      <c r="K101" s="19" t="n"/>
      <c r="L101" s="19">
        <f>IF(J101="","",J101-N(K101))</f>
        <v/>
      </c>
      <c r="M101" s="19">
        <f>IF(OR(A101="",G101=""),"",G101*I101*D101)</f>
        <v/>
      </c>
      <c r="N101" s="20">
        <f>IF(OR(L101="",M101="",M101=0),"",L101/M101)</f>
        <v/>
      </c>
      <c r="O101" s="19">
        <f>IF(L101="","",SUM(L$2:L101))</f>
        <v/>
      </c>
      <c r="P101" s="19">
        <f>IF(O101="","",MAX(0,O101,MAX(P$2:P100)))</f>
        <v/>
      </c>
      <c r="Q101" s="19">
        <f>IF(O101="","",O101-P101)</f>
        <v/>
      </c>
    </row>
    <row r="102">
      <c r="A102" s="18" t="n"/>
      <c r="H102">
        <f>IF(OR(A102="",E102="",F102=""),"",IF(C102="V",E102-F102,F102-E102))</f>
        <v/>
      </c>
      <c r="I102">
        <f>IF(A102="","",IFERROR(VLOOKUP(B102,'Configuração'!$A$15:$B$18,2,FALSE),0))</f>
        <v/>
      </c>
      <c r="J102" s="19">
        <f>IF(H102="","",H102*I102*D102)</f>
        <v/>
      </c>
      <c r="K102" s="19" t="n"/>
      <c r="L102" s="19">
        <f>IF(J102="","",J102-N(K102))</f>
        <v/>
      </c>
      <c r="M102" s="19">
        <f>IF(OR(A102="",G102=""),"",G102*I102*D102)</f>
        <v/>
      </c>
      <c r="N102" s="20">
        <f>IF(OR(L102="",M102="",M102=0),"",L102/M102)</f>
        <v/>
      </c>
      <c r="O102" s="19">
        <f>IF(L102="","",SUM(L$2:L102))</f>
        <v/>
      </c>
      <c r="P102" s="19">
        <f>IF(O102="","",MAX(0,O102,MAX(P$2:P101)))</f>
        <v/>
      </c>
      <c r="Q102" s="19">
        <f>IF(O102="","",O102-P102)</f>
        <v/>
      </c>
    </row>
    <row r="103">
      <c r="A103" s="18" t="n"/>
      <c r="H103">
        <f>IF(OR(A103="",E103="",F103=""),"",IF(C103="V",E103-F103,F103-E103))</f>
        <v/>
      </c>
      <c r="I103">
        <f>IF(A103="","",IFERROR(VLOOKUP(B103,'Configuração'!$A$15:$B$18,2,FALSE),0))</f>
        <v/>
      </c>
      <c r="J103" s="19">
        <f>IF(H103="","",H103*I103*D103)</f>
        <v/>
      </c>
      <c r="K103" s="19" t="n"/>
      <c r="L103" s="19">
        <f>IF(J103="","",J103-N(K103))</f>
        <v/>
      </c>
      <c r="M103" s="19">
        <f>IF(OR(A103="",G103=""),"",G103*I103*D103)</f>
        <v/>
      </c>
      <c r="N103" s="20">
        <f>IF(OR(L103="",M103="",M103=0),"",L103/M103)</f>
        <v/>
      </c>
      <c r="O103" s="19">
        <f>IF(L103="","",SUM(L$2:L103))</f>
        <v/>
      </c>
      <c r="P103" s="19">
        <f>IF(O103="","",MAX(0,O103,MAX(P$2:P102)))</f>
        <v/>
      </c>
      <c r="Q103" s="19">
        <f>IF(O103="","",O103-P103)</f>
        <v/>
      </c>
    </row>
    <row r="104">
      <c r="A104" s="18" t="n"/>
      <c r="H104">
        <f>IF(OR(A104="",E104="",F104=""),"",IF(C104="V",E104-F104,F104-E104))</f>
        <v/>
      </c>
      <c r="I104">
        <f>IF(A104="","",IFERROR(VLOOKUP(B104,'Configuração'!$A$15:$B$18,2,FALSE),0))</f>
        <v/>
      </c>
      <c r="J104" s="19">
        <f>IF(H104="","",H104*I104*D104)</f>
        <v/>
      </c>
      <c r="K104" s="19" t="n"/>
      <c r="L104" s="19">
        <f>IF(J104="","",J104-N(K104))</f>
        <v/>
      </c>
      <c r="M104" s="19">
        <f>IF(OR(A104="",G104=""),"",G104*I104*D104)</f>
        <v/>
      </c>
      <c r="N104" s="20">
        <f>IF(OR(L104="",M104="",M104=0),"",L104/M104)</f>
        <v/>
      </c>
      <c r="O104" s="19">
        <f>IF(L104="","",SUM(L$2:L104))</f>
        <v/>
      </c>
      <c r="P104" s="19">
        <f>IF(O104="","",MAX(0,O104,MAX(P$2:P103)))</f>
        <v/>
      </c>
      <c r="Q104" s="19">
        <f>IF(O104="","",O104-P104)</f>
        <v/>
      </c>
    </row>
    <row r="105">
      <c r="A105" s="18" t="n"/>
      <c r="H105">
        <f>IF(OR(A105="",E105="",F105=""),"",IF(C105="V",E105-F105,F105-E105))</f>
        <v/>
      </c>
      <c r="I105">
        <f>IF(A105="","",IFERROR(VLOOKUP(B105,'Configuração'!$A$15:$B$18,2,FALSE),0))</f>
        <v/>
      </c>
      <c r="J105" s="19">
        <f>IF(H105="","",H105*I105*D105)</f>
        <v/>
      </c>
      <c r="K105" s="19" t="n"/>
      <c r="L105" s="19">
        <f>IF(J105="","",J105-N(K105))</f>
        <v/>
      </c>
      <c r="M105" s="19">
        <f>IF(OR(A105="",G105=""),"",G105*I105*D105)</f>
        <v/>
      </c>
      <c r="N105" s="20">
        <f>IF(OR(L105="",M105="",M105=0),"",L105/M105)</f>
        <v/>
      </c>
      <c r="O105" s="19">
        <f>IF(L105="","",SUM(L$2:L105))</f>
        <v/>
      </c>
      <c r="P105" s="19">
        <f>IF(O105="","",MAX(0,O105,MAX(P$2:P104)))</f>
        <v/>
      </c>
      <c r="Q105" s="19">
        <f>IF(O105="","",O105-P105)</f>
        <v/>
      </c>
    </row>
    <row r="106">
      <c r="A106" s="18" t="n"/>
      <c r="H106">
        <f>IF(OR(A106="",E106="",F106=""),"",IF(C106="V",E106-F106,F106-E106))</f>
        <v/>
      </c>
      <c r="I106">
        <f>IF(A106="","",IFERROR(VLOOKUP(B106,'Configuração'!$A$15:$B$18,2,FALSE),0))</f>
        <v/>
      </c>
      <c r="J106" s="19">
        <f>IF(H106="","",H106*I106*D106)</f>
        <v/>
      </c>
      <c r="K106" s="19" t="n"/>
      <c r="L106" s="19">
        <f>IF(J106="","",J106-N(K106))</f>
        <v/>
      </c>
      <c r="M106" s="19">
        <f>IF(OR(A106="",G106=""),"",G106*I106*D106)</f>
        <v/>
      </c>
      <c r="N106" s="20">
        <f>IF(OR(L106="",M106="",M106=0),"",L106/M106)</f>
        <v/>
      </c>
      <c r="O106" s="19">
        <f>IF(L106="","",SUM(L$2:L106))</f>
        <v/>
      </c>
      <c r="P106" s="19">
        <f>IF(O106="","",MAX(0,O106,MAX(P$2:P105)))</f>
        <v/>
      </c>
      <c r="Q106" s="19">
        <f>IF(O106="","",O106-P106)</f>
        <v/>
      </c>
    </row>
    <row r="107">
      <c r="A107" s="18" t="n"/>
      <c r="H107">
        <f>IF(OR(A107="",E107="",F107=""),"",IF(C107="V",E107-F107,F107-E107))</f>
        <v/>
      </c>
      <c r="I107">
        <f>IF(A107="","",IFERROR(VLOOKUP(B107,'Configuração'!$A$15:$B$18,2,FALSE),0))</f>
        <v/>
      </c>
      <c r="J107" s="19">
        <f>IF(H107="","",H107*I107*D107)</f>
        <v/>
      </c>
      <c r="K107" s="19" t="n"/>
      <c r="L107" s="19">
        <f>IF(J107="","",J107-N(K107))</f>
        <v/>
      </c>
      <c r="M107" s="19">
        <f>IF(OR(A107="",G107=""),"",G107*I107*D107)</f>
        <v/>
      </c>
      <c r="N107" s="20">
        <f>IF(OR(L107="",M107="",M107=0),"",L107/M107)</f>
        <v/>
      </c>
      <c r="O107" s="19">
        <f>IF(L107="","",SUM(L$2:L107))</f>
        <v/>
      </c>
      <c r="P107" s="19">
        <f>IF(O107="","",MAX(0,O107,MAX(P$2:P106)))</f>
        <v/>
      </c>
      <c r="Q107" s="19">
        <f>IF(O107="","",O107-P107)</f>
        <v/>
      </c>
    </row>
    <row r="108">
      <c r="A108" s="18" t="n"/>
      <c r="H108">
        <f>IF(OR(A108="",E108="",F108=""),"",IF(C108="V",E108-F108,F108-E108))</f>
        <v/>
      </c>
      <c r="I108">
        <f>IF(A108="","",IFERROR(VLOOKUP(B108,'Configuração'!$A$15:$B$18,2,FALSE),0))</f>
        <v/>
      </c>
      <c r="J108" s="19">
        <f>IF(H108="","",H108*I108*D108)</f>
        <v/>
      </c>
      <c r="K108" s="19" t="n"/>
      <c r="L108" s="19">
        <f>IF(J108="","",J108-N(K108))</f>
        <v/>
      </c>
      <c r="M108" s="19">
        <f>IF(OR(A108="",G108=""),"",G108*I108*D108)</f>
        <v/>
      </c>
      <c r="N108" s="20">
        <f>IF(OR(L108="",M108="",M108=0),"",L108/M108)</f>
        <v/>
      </c>
      <c r="O108" s="19">
        <f>IF(L108="","",SUM(L$2:L108))</f>
        <v/>
      </c>
      <c r="P108" s="19">
        <f>IF(O108="","",MAX(0,O108,MAX(P$2:P107)))</f>
        <v/>
      </c>
      <c r="Q108" s="19">
        <f>IF(O108="","",O108-P108)</f>
        <v/>
      </c>
    </row>
    <row r="109">
      <c r="A109" s="18" t="n"/>
      <c r="H109">
        <f>IF(OR(A109="",E109="",F109=""),"",IF(C109="V",E109-F109,F109-E109))</f>
        <v/>
      </c>
      <c r="I109">
        <f>IF(A109="","",IFERROR(VLOOKUP(B109,'Configuração'!$A$15:$B$18,2,FALSE),0))</f>
        <v/>
      </c>
      <c r="J109" s="19">
        <f>IF(H109="","",H109*I109*D109)</f>
        <v/>
      </c>
      <c r="K109" s="19" t="n"/>
      <c r="L109" s="19">
        <f>IF(J109="","",J109-N(K109))</f>
        <v/>
      </c>
      <c r="M109" s="19">
        <f>IF(OR(A109="",G109=""),"",G109*I109*D109)</f>
        <v/>
      </c>
      <c r="N109" s="20">
        <f>IF(OR(L109="",M109="",M109=0),"",L109/M109)</f>
        <v/>
      </c>
      <c r="O109" s="19">
        <f>IF(L109="","",SUM(L$2:L109))</f>
        <v/>
      </c>
      <c r="P109" s="19">
        <f>IF(O109="","",MAX(0,O109,MAX(P$2:P108)))</f>
        <v/>
      </c>
      <c r="Q109" s="19">
        <f>IF(O109="","",O109-P109)</f>
        <v/>
      </c>
    </row>
    <row r="110">
      <c r="A110" s="18" t="n"/>
      <c r="H110">
        <f>IF(OR(A110="",E110="",F110=""),"",IF(C110="V",E110-F110,F110-E110))</f>
        <v/>
      </c>
      <c r="I110">
        <f>IF(A110="","",IFERROR(VLOOKUP(B110,'Configuração'!$A$15:$B$18,2,FALSE),0))</f>
        <v/>
      </c>
      <c r="J110" s="19">
        <f>IF(H110="","",H110*I110*D110)</f>
        <v/>
      </c>
      <c r="K110" s="19" t="n"/>
      <c r="L110" s="19">
        <f>IF(J110="","",J110-N(K110))</f>
        <v/>
      </c>
      <c r="M110" s="19">
        <f>IF(OR(A110="",G110=""),"",G110*I110*D110)</f>
        <v/>
      </c>
      <c r="N110" s="20">
        <f>IF(OR(L110="",M110="",M110=0),"",L110/M110)</f>
        <v/>
      </c>
      <c r="O110" s="19">
        <f>IF(L110="","",SUM(L$2:L110))</f>
        <v/>
      </c>
      <c r="P110" s="19">
        <f>IF(O110="","",MAX(0,O110,MAX(P$2:P109)))</f>
        <v/>
      </c>
      <c r="Q110" s="19">
        <f>IF(O110="","",O110-P110)</f>
        <v/>
      </c>
    </row>
    <row r="111">
      <c r="A111" s="18" t="n"/>
      <c r="H111">
        <f>IF(OR(A111="",E111="",F111=""),"",IF(C111="V",E111-F111,F111-E111))</f>
        <v/>
      </c>
      <c r="I111">
        <f>IF(A111="","",IFERROR(VLOOKUP(B111,'Configuração'!$A$15:$B$18,2,FALSE),0))</f>
        <v/>
      </c>
      <c r="J111" s="19">
        <f>IF(H111="","",H111*I111*D111)</f>
        <v/>
      </c>
      <c r="K111" s="19" t="n"/>
      <c r="L111" s="19">
        <f>IF(J111="","",J111-N(K111))</f>
        <v/>
      </c>
      <c r="M111" s="19">
        <f>IF(OR(A111="",G111=""),"",G111*I111*D111)</f>
        <v/>
      </c>
      <c r="N111" s="20">
        <f>IF(OR(L111="",M111="",M111=0),"",L111/M111)</f>
        <v/>
      </c>
      <c r="O111" s="19">
        <f>IF(L111="","",SUM(L$2:L111))</f>
        <v/>
      </c>
      <c r="P111" s="19">
        <f>IF(O111="","",MAX(0,O111,MAX(P$2:P110)))</f>
        <v/>
      </c>
      <c r="Q111" s="19">
        <f>IF(O111="","",O111-P111)</f>
        <v/>
      </c>
    </row>
    <row r="112">
      <c r="A112" s="18" t="n"/>
      <c r="H112">
        <f>IF(OR(A112="",E112="",F112=""),"",IF(C112="V",E112-F112,F112-E112))</f>
        <v/>
      </c>
      <c r="I112">
        <f>IF(A112="","",IFERROR(VLOOKUP(B112,'Configuração'!$A$15:$B$18,2,FALSE),0))</f>
        <v/>
      </c>
      <c r="J112" s="19">
        <f>IF(H112="","",H112*I112*D112)</f>
        <v/>
      </c>
      <c r="K112" s="19" t="n"/>
      <c r="L112" s="19">
        <f>IF(J112="","",J112-N(K112))</f>
        <v/>
      </c>
      <c r="M112" s="19">
        <f>IF(OR(A112="",G112=""),"",G112*I112*D112)</f>
        <v/>
      </c>
      <c r="N112" s="20">
        <f>IF(OR(L112="",M112="",M112=0),"",L112/M112)</f>
        <v/>
      </c>
      <c r="O112" s="19">
        <f>IF(L112="","",SUM(L$2:L112))</f>
        <v/>
      </c>
      <c r="P112" s="19">
        <f>IF(O112="","",MAX(0,O112,MAX(P$2:P111)))</f>
        <v/>
      </c>
      <c r="Q112" s="19">
        <f>IF(O112="","",O112-P112)</f>
        <v/>
      </c>
    </row>
    <row r="113">
      <c r="A113" s="18" t="n"/>
      <c r="H113">
        <f>IF(OR(A113="",E113="",F113=""),"",IF(C113="V",E113-F113,F113-E113))</f>
        <v/>
      </c>
      <c r="I113">
        <f>IF(A113="","",IFERROR(VLOOKUP(B113,'Configuração'!$A$15:$B$18,2,FALSE),0))</f>
        <v/>
      </c>
      <c r="J113" s="19">
        <f>IF(H113="","",H113*I113*D113)</f>
        <v/>
      </c>
      <c r="K113" s="19" t="n"/>
      <c r="L113" s="19">
        <f>IF(J113="","",J113-N(K113))</f>
        <v/>
      </c>
      <c r="M113" s="19">
        <f>IF(OR(A113="",G113=""),"",G113*I113*D113)</f>
        <v/>
      </c>
      <c r="N113" s="20">
        <f>IF(OR(L113="",M113="",M113=0),"",L113/M113)</f>
        <v/>
      </c>
      <c r="O113" s="19">
        <f>IF(L113="","",SUM(L$2:L113))</f>
        <v/>
      </c>
      <c r="P113" s="19">
        <f>IF(O113="","",MAX(0,O113,MAX(P$2:P112)))</f>
        <v/>
      </c>
      <c r="Q113" s="19">
        <f>IF(O113="","",O113-P113)</f>
        <v/>
      </c>
    </row>
    <row r="114">
      <c r="A114" s="18" t="n"/>
      <c r="H114">
        <f>IF(OR(A114="",E114="",F114=""),"",IF(C114="V",E114-F114,F114-E114))</f>
        <v/>
      </c>
      <c r="I114">
        <f>IF(A114="","",IFERROR(VLOOKUP(B114,'Configuração'!$A$15:$B$18,2,FALSE),0))</f>
        <v/>
      </c>
      <c r="J114" s="19">
        <f>IF(H114="","",H114*I114*D114)</f>
        <v/>
      </c>
      <c r="K114" s="19" t="n"/>
      <c r="L114" s="19">
        <f>IF(J114="","",J114-N(K114))</f>
        <v/>
      </c>
      <c r="M114" s="19">
        <f>IF(OR(A114="",G114=""),"",G114*I114*D114)</f>
        <v/>
      </c>
      <c r="N114" s="20">
        <f>IF(OR(L114="",M114="",M114=0),"",L114/M114)</f>
        <v/>
      </c>
      <c r="O114" s="19">
        <f>IF(L114="","",SUM(L$2:L114))</f>
        <v/>
      </c>
      <c r="P114" s="19">
        <f>IF(O114="","",MAX(0,O114,MAX(P$2:P113)))</f>
        <v/>
      </c>
      <c r="Q114" s="19">
        <f>IF(O114="","",O114-P114)</f>
        <v/>
      </c>
    </row>
    <row r="115">
      <c r="A115" s="18" t="n"/>
      <c r="H115">
        <f>IF(OR(A115="",E115="",F115=""),"",IF(C115="V",E115-F115,F115-E115))</f>
        <v/>
      </c>
      <c r="I115">
        <f>IF(A115="","",IFERROR(VLOOKUP(B115,'Configuração'!$A$15:$B$18,2,FALSE),0))</f>
        <v/>
      </c>
      <c r="J115" s="19">
        <f>IF(H115="","",H115*I115*D115)</f>
        <v/>
      </c>
      <c r="K115" s="19" t="n"/>
      <c r="L115" s="19">
        <f>IF(J115="","",J115-N(K115))</f>
        <v/>
      </c>
      <c r="M115" s="19">
        <f>IF(OR(A115="",G115=""),"",G115*I115*D115)</f>
        <v/>
      </c>
      <c r="N115" s="20">
        <f>IF(OR(L115="",M115="",M115=0),"",L115/M115)</f>
        <v/>
      </c>
      <c r="O115" s="19">
        <f>IF(L115="","",SUM(L$2:L115))</f>
        <v/>
      </c>
      <c r="P115" s="19">
        <f>IF(O115="","",MAX(0,O115,MAX(P$2:P114)))</f>
        <v/>
      </c>
      <c r="Q115" s="19">
        <f>IF(O115="","",O115-P115)</f>
        <v/>
      </c>
    </row>
    <row r="116">
      <c r="A116" s="18" t="n"/>
      <c r="H116">
        <f>IF(OR(A116="",E116="",F116=""),"",IF(C116="V",E116-F116,F116-E116))</f>
        <v/>
      </c>
      <c r="I116">
        <f>IF(A116="","",IFERROR(VLOOKUP(B116,'Configuração'!$A$15:$B$18,2,FALSE),0))</f>
        <v/>
      </c>
      <c r="J116" s="19">
        <f>IF(H116="","",H116*I116*D116)</f>
        <v/>
      </c>
      <c r="K116" s="19" t="n"/>
      <c r="L116" s="19">
        <f>IF(J116="","",J116-N(K116))</f>
        <v/>
      </c>
      <c r="M116" s="19">
        <f>IF(OR(A116="",G116=""),"",G116*I116*D116)</f>
        <v/>
      </c>
      <c r="N116" s="20">
        <f>IF(OR(L116="",M116="",M116=0),"",L116/M116)</f>
        <v/>
      </c>
      <c r="O116" s="19">
        <f>IF(L116="","",SUM(L$2:L116))</f>
        <v/>
      </c>
      <c r="P116" s="19">
        <f>IF(O116="","",MAX(0,O116,MAX(P$2:P115)))</f>
        <v/>
      </c>
      <c r="Q116" s="19">
        <f>IF(O116="","",O116-P116)</f>
        <v/>
      </c>
    </row>
    <row r="117">
      <c r="A117" s="18" t="n"/>
      <c r="H117">
        <f>IF(OR(A117="",E117="",F117=""),"",IF(C117="V",E117-F117,F117-E117))</f>
        <v/>
      </c>
      <c r="I117">
        <f>IF(A117="","",IFERROR(VLOOKUP(B117,'Configuração'!$A$15:$B$18,2,FALSE),0))</f>
        <v/>
      </c>
      <c r="J117" s="19">
        <f>IF(H117="","",H117*I117*D117)</f>
        <v/>
      </c>
      <c r="K117" s="19" t="n"/>
      <c r="L117" s="19">
        <f>IF(J117="","",J117-N(K117))</f>
        <v/>
      </c>
      <c r="M117" s="19">
        <f>IF(OR(A117="",G117=""),"",G117*I117*D117)</f>
        <v/>
      </c>
      <c r="N117" s="20">
        <f>IF(OR(L117="",M117="",M117=0),"",L117/M117)</f>
        <v/>
      </c>
      <c r="O117" s="19">
        <f>IF(L117="","",SUM(L$2:L117))</f>
        <v/>
      </c>
      <c r="P117" s="19">
        <f>IF(O117="","",MAX(0,O117,MAX(P$2:P116)))</f>
        <v/>
      </c>
      <c r="Q117" s="19">
        <f>IF(O117="","",O117-P117)</f>
        <v/>
      </c>
    </row>
    <row r="118">
      <c r="A118" s="18" t="n"/>
      <c r="H118">
        <f>IF(OR(A118="",E118="",F118=""),"",IF(C118="V",E118-F118,F118-E118))</f>
        <v/>
      </c>
      <c r="I118">
        <f>IF(A118="","",IFERROR(VLOOKUP(B118,'Configuração'!$A$15:$B$18,2,FALSE),0))</f>
        <v/>
      </c>
      <c r="J118" s="19">
        <f>IF(H118="","",H118*I118*D118)</f>
        <v/>
      </c>
      <c r="K118" s="19" t="n"/>
      <c r="L118" s="19">
        <f>IF(J118="","",J118-N(K118))</f>
        <v/>
      </c>
      <c r="M118" s="19">
        <f>IF(OR(A118="",G118=""),"",G118*I118*D118)</f>
        <v/>
      </c>
      <c r="N118" s="20">
        <f>IF(OR(L118="",M118="",M118=0),"",L118/M118)</f>
        <v/>
      </c>
      <c r="O118" s="19">
        <f>IF(L118="","",SUM(L$2:L118))</f>
        <v/>
      </c>
      <c r="P118" s="19">
        <f>IF(O118="","",MAX(0,O118,MAX(P$2:P117)))</f>
        <v/>
      </c>
      <c r="Q118" s="19">
        <f>IF(O118="","",O118-P118)</f>
        <v/>
      </c>
    </row>
    <row r="119">
      <c r="A119" s="18" t="n"/>
      <c r="H119">
        <f>IF(OR(A119="",E119="",F119=""),"",IF(C119="V",E119-F119,F119-E119))</f>
        <v/>
      </c>
      <c r="I119">
        <f>IF(A119="","",IFERROR(VLOOKUP(B119,'Configuração'!$A$15:$B$18,2,FALSE),0))</f>
        <v/>
      </c>
      <c r="J119" s="19">
        <f>IF(H119="","",H119*I119*D119)</f>
        <v/>
      </c>
      <c r="K119" s="19" t="n"/>
      <c r="L119" s="19">
        <f>IF(J119="","",J119-N(K119))</f>
        <v/>
      </c>
      <c r="M119" s="19">
        <f>IF(OR(A119="",G119=""),"",G119*I119*D119)</f>
        <v/>
      </c>
      <c r="N119" s="20">
        <f>IF(OR(L119="",M119="",M119=0),"",L119/M119)</f>
        <v/>
      </c>
      <c r="O119" s="19">
        <f>IF(L119="","",SUM(L$2:L119))</f>
        <v/>
      </c>
      <c r="P119" s="19">
        <f>IF(O119="","",MAX(0,O119,MAX(P$2:P118)))</f>
        <v/>
      </c>
      <c r="Q119" s="19">
        <f>IF(O119="","",O119-P119)</f>
        <v/>
      </c>
    </row>
    <row r="120">
      <c r="A120" s="18" t="n"/>
      <c r="H120">
        <f>IF(OR(A120="",E120="",F120=""),"",IF(C120="V",E120-F120,F120-E120))</f>
        <v/>
      </c>
      <c r="I120">
        <f>IF(A120="","",IFERROR(VLOOKUP(B120,'Configuração'!$A$15:$B$18,2,FALSE),0))</f>
        <v/>
      </c>
      <c r="J120" s="19">
        <f>IF(H120="","",H120*I120*D120)</f>
        <v/>
      </c>
      <c r="K120" s="19" t="n"/>
      <c r="L120" s="19">
        <f>IF(J120="","",J120-N(K120))</f>
        <v/>
      </c>
      <c r="M120" s="19">
        <f>IF(OR(A120="",G120=""),"",G120*I120*D120)</f>
        <v/>
      </c>
      <c r="N120" s="20">
        <f>IF(OR(L120="",M120="",M120=0),"",L120/M120)</f>
        <v/>
      </c>
      <c r="O120" s="19">
        <f>IF(L120="","",SUM(L$2:L120))</f>
        <v/>
      </c>
      <c r="P120" s="19">
        <f>IF(O120="","",MAX(0,O120,MAX(P$2:P119)))</f>
        <v/>
      </c>
      <c r="Q120" s="19">
        <f>IF(O120="","",O120-P120)</f>
        <v/>
      </c>
    </row>
    <row r="121">
      <c r="A121" s="18" t="n"/>
      <c r="H121">
        <f>IF(OR(A121="",E121="",F121=""),"",IF(C121="V",E121-F121,F121-E121))</f>
        <v/>
      </c>
      <c r="I121">
        <f>IF(A121="","",IFERROR(VLOOKUP(B121,'Configuração'!$A$15:$B$18,2,FALSE),0))</f>
        <v/>
      </c>
      <c r="J121" s="19">
        <f>IF(H121="","",H121*I121*D121)</f>
        <v/>
      </c>
      <c r="K121" s="19" t="n"/>
      <c r="L121" s="19">
        <f>IF(J121="","",J121-N(K121))</f>
        <v/>
      </c>
      <c r="M121" s="19">
        <f>IF(OR(A121="",G121=""),"",G121*I121*D121)</f>
        <v/>
      </c>
      <c r="N121" s="20">
        <f>IF(OR(L121="",M121="",M121=0),"",L121/M121)</f>
        <v/>
      </c>
      <c r="O121" s="19">
        <f>IF(L121="","",SUM(L$2:L121))</f>
        <v/>
      </c>
      <c r="P121" s="19">
        <f>IF(O121="","",MAX(0,O121,MAX(P$2:P120)))</f>
        <v/>
      </c>
      <c r="Q121" s="19">
        <f>IF(O121="","",O121-P121)</f>
        <v/>
      </c>
    </row>
    <row r="122">
      <c r="A122" s="18" t="n"/>
      <c r="H122">
        <f>IF(OR(A122="",E122="",F122=""),"",IF(C122="V",E122-F122,F122-E122))</f>
        <v/>
      </c>
      <c r="I122">
        <f>IF(A122="","",IFERROR(VLOOKUP(B122,'Configuração'!$A$15:$B$18,2,FALSE),0))</f>
        <v/>
      </c>
      <c r="J122" s="19">
        <f>IF(H122="","",H122*I122*D122)</f>
        <v/>
      </c>
      <c r="K122" s="19" t="n"/>
      <c r="L122" s="19">
        <f>IF(J122="","",J122-N(K122))</f>
        <v/>
      </c>
      <c r="M122" s="19">
        <f>IF(OR(A122="",G122=""),"",G122*I122*D122)</f>
        <v/>
      </c>
      <c r="N122" s="20">
        <f>IF(OR(L122="",M122="",M122=0),"",L122/M122)</f>
        <v/>
      </c>
      <c r="O122" s="19">
        <f>IF(L122="","",SUM(L$2:L122))</f>
        <v/>
      </c>
      <c r="P122" s="19">
        <f>IF(O122="","",MAX(0,O122,MAX(P$2:P121)))</f>
        <v/>
      </c>
      <c r="Q122" s="19">
        <f>IF(O122="","",O122-P122)</f>
        <v/>
      </c>
    </row>
    <row r="123">
      <c r="A123" s="18" t="n"/>
      <c r="H123">
        <f>IF(OR(A123="",E123="",F123=""),"",IF(C123="V",E123-F123,F123-E123))</f>
        <v/>
      </c>
      <c r="I123">
        <f>IF(A123="","",IFERROR(VLOOKUP(B123,'Configuração'!$A$15:$B$18,2,FALSE),0))</f>
        <v/>
      </c>
      <c r="J123" s="19">
        <f>IF(H123="","",H123*I123*D123)</f>
        <v/>
      </c>
      <c r="K123" s="19" t="n"/>
      <c r="L123" s="19">
        <f>IF(J123="","",J123-N(K123))</f>
        <v/>
      </c>
      <c r="M123" s="19">
        <f>IF(OR(A123="",G123=""),"",G123*I123*D123)</f>
        <v/>
      </c>
      <c r="N123" s="20">
        <f>IF(OR(L123="",M123="",M123=0),"",L123/M123)</f>
        <v/>
      </c>
      <c r="O123" s="19">
        <f>IF(L123="","",SUM(L$2:L123))</f>
        <v/>
      </c>
      <c r="P123" s="19">
        <f>IF(O123="","",MAX(0,O123,MAX(P$2:P122)))</f>
        <v/>
      </c>
      <c r="Q123" s="19">
        <f>IF(O123="","",O123-P123)</f>
        <v/>
      </c>
    </row>
    <row r="124">
      <c r="A124" s="18" t="n"/>
      <c r="H124">
        <f>IF(OR(A124="",E124="",F124=""),"",IF(C124="V",E124-F124,F124-E124))</f>
        <v/>
      </c>
      <c r="I124">
        <f>IF(A124="","",IFERROR(VLOOKUP(B124,'Configuração'!$A$15:$B$18,2,FALSE),0))</f>
        <v/>
      </c>
      <c r="J124" s="19">
        <f>IF(H124="","",H124*I124*D124)</f>
        <v/>
      </c>
      <c r="K124" s="19" t="n"/>
      <c r="L124" s="19">
        <f>IF(J124="","",J124-N(K124))</f>
        <v/>
      </c>
      <c r="M124" s="19">
        <f>IF(OR(A124="",G124=""),"",G124*I124*D124)</f>
        <v/>
      </c>
      <c r="N124" s="20">
        <f>IF(OR(L124="",M124="",M124=0),"",L124/M124)</f>
        <v/>
      </c>
      <c r="O124" s="19">
        <f>IF(L124="","",SUM(L$2:L124))</f>
        <v/>
      </c>
      <c r="P124" s="19">
        <f>IF(O124="","",MAX(0,O124,MAX(P$2:P123)))</f>
        <v/>
      </c>
      <c r="Q124" s="19">
        <f>IF(O124="","",O124-P124)</f>
        <v/>
      </c>
    </row>
    <row r="125">
      <c r="A125" s="18" t="n"/>
      <c r="H125">
        <f>IF(OR(A125="",E125="",F125=""),"",IF(C125="V",E125-F125,F125-E125))</f>
        <v/>
      </c>
      <c r="I125">
        <f>IF(A125="","",IFERROR(VLOOKUP(B125,'Configuração'!$A$15:$B$18,2,FALSE),0))</f>
        <v/>
      </c>
      <c r="J125" s="19">
        <f>IF(H125="","",H125*I125*D125)</f>
        <v/>
      </c>
      <c r="K125" s="19" t="n"/>
      <c r="L125" s="19">
        <f>IF(J125="","",J125-N(K125))</f>
        <v/>
      </c>
      <c r="M125" s="19">
        <f>IF(OR(A125="",G125=""),"",G125*I125*D125)</f>
        <v/>
      </c>
      <c r="N125" s="20">
        <f>IF(OR(L125="",M125="",M125=0),"",L125/M125)</f>
        <v/>
      </c>
      <c r="O125" s="19">
        <f>IF(L125="","",SUM(L$2:L125))</f>
        <v/>
      </c>
      <c r="P125" s="19">
        <f>IF(O125="","",MAX(0,O125,MAX(P$2:P124)))</f>
        <v/>
      </c>
      <c r="Q125" s="19">
        <f>IF(O125="","",O125-P125)</f>
        <v/>
      </c>
    </row>
    <row r="126">
      <c r="A126" s="18" t="n"/>
      <c r="H126">
        <f>IF(OR(A126="",E126="",F126=""),"",IF(C126="V",E126-F126,F126-E126))</f>
        <v/>
      </c>
      <c r="I126">
        <f>IF(A126="","",IFERROR(VLOOKUP(B126,'Configuração'!$A$15:$B$18,2,FALSE),0))</f>
        <v/>
      </c>
      <c r="J126" s="19">
        <f>IF(H126="","",H126*I126*D126)</f>
        <v/>
      </c>
      <c r="K126" s="19" t="n"/>
      <c r="L126" s="19">
        <f>IF(J126="","",J126-N(K126))</f>
        <v/>
      </c>
      <c r="M126" s="19">
        <f>IF(OR(A126="",G126=""),"",G126*I126*D126)</f>
        <v/>
      </c>
      <c r="N126" s="20">
        <f>IF(OR(L126="",M126="",M126=0),"",L126/M126)</f>
        <v/>
      </c>
      <c r="O126" s="19">
        <f>IF(L126="","",SUM(L$2:L126))</f>
        <v/>
      </c>
      <c r="P126" s="19">
        <f>IF(O126="","",MAX(0,O126,MAX(P$2:P125)))</f>
        <v/>
      </c>
      <c r="Q126" s="19">
        <f>IF(O126="","",O126-P126)</f>
        <v/>
      </c>
    </row>
    <row r="127">
      <c r="A127" s="18" t="n"/>
      <c r="H127">
        <f>IF(OR(A127="",E127="",F127=""),"",IF(C127="V",E127-F127,F127-E127))</f>
        <v/>
      </c>
      <c r="I127">
        <f>IF(A127="","",IFERROR(VLOOKUP(B127,'Configuração'!$A$15:$B$18,2,FALSE),0))</f>
        <v/>
      </c>
      <c r="J127" s="19">
        <f>IF(H127="","",H127*I127*D127)</f>
        <v/>
      </c>
      <c r="K127" s="19" t="n"/>
      <c r="L127" s="19">
        <f>IF(J127="","",J127-N(K127))</f>
        <v/>
      </c>
      <c r="M127" s="19">
        <f>IF(OR(A127="",G127=""),"",G127*I127*D127)</f>
        <v/>
      </c>
      <c r="N127" s="20">
        <f>IF(OR(L127="",M127="",M127=0),"",L127/M127)</f>
        <v/>
      </c>
      <c r="O127" s="19">
        <f>IF(L127="","",SUM(L$2:L127))</f>
        <v/>
      </c>
      <c r="P127" s="19">
        <f>IF(O127="","",MAX(0,O127,MAX(P$2:P126)))</f>
        <v/>
      </c>
      <c r="Q127" s="19">
        <f>IF(O127="","",O127-P127)</f>
        <v/>
      </c>
    </row>
    <row r="128">
      <c r="A128" s="18" t="n"/>
      <c r="H128">
        <f>IF(OR(A128="",E128="",F128=""),"",IF(C128="V",E128-F128,F128-E128))</f>
        <v/>
      </c>
      <c r="I128">
        <f>IF(A128="","",IFERROR(VLOOKUP(B128,'Configuração'!$A$15:$B$18,2,FALSE),0))</f>
        <v/>
      </c>
      <c r="J128" s="19">
        <f>IF(H128="","",H128*I128*D128)</f>
        <v/>
      </c>
      <c r="K128" s="19" t="n"/>
      <c r="L128" s="19">
        <f>IF(J128="","",J128-N(K128))</f>
        <v/>
      </c>
      <c r="M128" s="19">
        <f>IF(OR(A128="",G128=""),"",G128*I128*D128)</f>
        <v/>
      </c>
      <c r="N128" s="20">
        <f>IF(OR(L128="",M128="",M128=0),"",L128/M128)</f>
        <v/>
      </c>
      <c r="O128" s="19">
        <f>IF(L128="","",SUM(L$2:L128))</f>
        <v/>
      </c>
      <c r="P128" s="19">
        <f>IF(O128="","",MAX(0,O128,MAX(P$2:P127)))</f>
        <v/>
      </c>
      <c r="Q128" s="19">
        <f>IF(O128="","",O128-P128)</f>
        <v/>
      </c>
    </row>
    <row r="129">
      <c r="A129" s="18" t="n"/>
      <c r="H129">
        <f>IF(OR(A129="",E129="",F129=""),"",IF(C129="V",E129-F129,F129-E129))</f>
        <v/>
      </c>
      <c r="I129">
        <f>IF(A129="","",IFERROR(VLOOKUP(B129,'Configuração'!$A$15:$B$18,2,FALSE),0))</f>
        <v/>
      </c>
      <c r="J129" s="19">
        <f>IF(H129="","",H129*I129*D129)</f>
        <v/>
      </c>
      <c r="K129" s="19" t="n"/>
      <c r="L129" s="19">
        <f>IF(J129="","",J129-N(K129))</f>
        <v/>
      </c>
      <c r="M129" s="19">
        <f>IF(OR(A129="",G129=""),"",G129*I129*D129)</f>
        <v/>
      </c>
      <c r="N129" s="20">
        <f>IF(OR(L129="",M129="",M129=0),"",L129/M129)</f>
        <v/>
      </c>
      <c r="O129" s="19">
        <f>IF(L129="","",SUM(L$2:L129))</f>
        <v/>
      </c>
      <c r="P129" s="19">
        <f>IF(O129="","",MAX(0,O129,MAX(P$2:P128)))</f>
        <v/>
      </c>
      <c r="Q129" s="19">
        <f>IF(O129="","",O129-P129)</f>
        <v/>
      </c>
    </row>
    <row r="130">
      <c r="A130" s="18" t="n"/>
      <c r="H130">
        <f>IF(OR(A130="",E130="",F130=""),"",IF(C130="V",E130-F130,F130-E130))</f>
        <v/>
      </c>
      <c r="I130">
        <f>IF(A130="","",IFERROR(VLOOKUP(B130,'Configuração'!$A$15:$B$18,2,FALSE),0))</f>
        <v/>
      </c>
      <c r="J130" s="19">
        <f>IF(H130="","",H130*I130*D130)</f>
        <v/>
      </c>
      <c r="K130" s="19" t="n"/>
      <c r="L130" s="19">
        <f>IF(J130="","",J130-N(K130))</f>
        <v/>
      </c>
      <c r="M130" s="19">
        <f>IF(OR(A130="",G130=""),"",G130*I130*D130)</f>
        <v/>
      </c>
      <c r="N130" s="20">
        <f>IF(OR(L130="",M130="",M130=0),"",L130/M130)</f>
        <v/>
      </c>
      <c r="O130" s="19">
        <f>IF(L130="","",SUM(L$2:L130))</f>
        <v/>
      </c>
      <c r="P130" s="19">
        <f>IF(O130="","",MAX(0,O130,MAX(P$2:P129)))</f>
        <v/>
      </c>
      <c r="Q130" s="19">
        <f>IF(O130="","",O130-P130)</f>
        <v/>
      </c>
    </row>
    <row r="131">
      <c r="A131" s="18" t="n"/>
      <c r="H131">
        <f>IF(OR(A131="",E131="",F131=""),"",IF(C131="V",E131-F131,F131-E131))</f>
        <v/>
      </c>
      <c r="I131">
        <f>IF(A131="","",IFERROR(VLOOKUP(B131,'Configuração'!$A$15:$B$18,2,FALSE),0))</f>
        <v/>
      </c>
      <c r="J131" s="19">
        <f>IF(H131="","",H131*I131*D131)</f>
        <v/>
      </c>
      <c r="K131" s="19" t="n"/>
      <c r="L131" s="19">
        <f>IF(J131="","",J131-N(K131))</f>
        <v/>
      </c>
      <c r="M131" s="19">
        <f>IF(OR(A131="",G131=""),"",G131*I131*D131)</f>
        <v/>
      </c>
      <c r="N131" s="20">
        <f>IF(OR(L131="",M131="",M131=0),"",L131/M131)</f>
        <v/>
      </c>
      <c r="O131" s="19">
        <f>IF(L131="","",SUM(L$2:L131))</f>
        <v/>
      </c>
      <c r="P131" s="19">
        <f>IF(O131="","",MAX(0,O131,MAX(P$2:P130)))</f>
        <v/>
      </c>
      <c r="Q131" s="19">
        <f>IF(O131="","",O131-P131)</f>
        <v/>
      </c>
    </row>
    <row r="132">
      <c r="A132" s="18" t="n"/>
      <c r="H132">
        <f>IF(OR(A132="",E132="",F132=""),"",IF(C132="V",E132-F132,F132-E132))</f>
        <v/>
      </c>
      <c r="I132">
        <f>IF(A132="","",IFERROR(VLOOKUP(B132,'Configuração'!$A$15:$B$18,2,FALSE),0))</f>
        <v/>
      </c>
      <c r="J132" s="19">
        <f>IF(H132="","",H132*I132*D132)</f>
        <v/>
      </c>
      <c r="K132" s="19" t="n"/>
      <c r="L132" s="19">
        <f>IF(J132="","",J132-N(K132))</f>
        <v/>
      </c>
      <c r="M132" s="19">
        <f>IF(OR(A132="",G132=""),"",G132*I132*D132)</f>
        <v/>
      </c>
      <c r="N132" s="20">
        <f>IF(OR(L132="",M132="",M132=0),"",L132/M132)</f>
        <v/>
      </c>
      <c r="O132" s="19">
        <f>IF(L132="","",SUM(L$2:L132))</f>
        <v/>
      </c>
      <c r="P132" s="19">
        <f>IF(O132="","",MAX(0,O132,MAX(P$2:P131)))</f>
        <v/>
      </c>
      <c r="Q132" s="19">
        <f>IF(O132="","",O132-P132)</f>
        <v/>
      </c>
    </row>
    <row r="133">
      <c r="A133" s="18" t="n"/>
      <c r="H133">
        <f>IF(OR(A133="",E133="",F133=""),"",IF(C133="V",E133-F133,F133-E133))</f>
        <v/>
      </c>
      <c r="I133">
        <f>IF(A133="","",IFERROR(VLOOKUP(B133,'Configuração'!$A$15:$B$18,2,FALSE),0))</f>
        <v/>
      </c>
      <c r="J133" s="19">
        <f>IF(H133="","",H133*I133*D133)</f>
        <v/>
      </c>
      <c r="K133" s="19" t="n"/>
      <c r="L133" s="19">
        <f>IF(J133="","",J133-N(K133))</f>
        <v/>
      </c>
      <c r="M133" s="19">
        <f>IF(OR(A133="",G133=""),"",G133*I133*D133)</f>
        <v/>
      </c>
      <c r="N133" s="20">
        <f>IF(OR(L133="",M133="",M133=0),"",L133/M133)</f>
        <v/>
      </c>
      <c r="O133" s="19">
        <f>IF(L133="","",SUM(L$2:L133))</f>
        <v/>
      </c>
      <c r="P133" s="19">
        <f>IF(O133="","",MAX(0,O133,MAX(P$2:P132)))</f>
        <v/>
      </c>
      <c r="Q133" s="19">
        <f>IF(O133="","",O133-P133)</f>
        <v/>
      </c>
    </row>
    <row r="134">
      <c r="A134" s="18" t="n"/>
      <c r="H134">
        <f>IF(OR(A134="",E134="",F134=""),"",IF(C134="V",E134-F134,F134-E134))</f>
        <v/>
      </c>
      <c r="I134">
        <f>IF(A134="","",IFERROR(VLOOKUP(B134,'Configuração'!$A$15:$B$18,2,FALSE),0))</f>
        <v/>
      </c>
      <c r="J134" s="19">
        <f>IF(H134="","",H134*I134*D134)</f>
        <v/>
      </c>
      <c r="K134" s="19" t="n"/>
      <c r="L134" s="19">
        <f>IF(J134="","",J134-N(K134))</f>
        <v/>
      </c>
      <c r="M134" s="19">
        <f>IF(OR(A134="",G134=""),"",G134*I134*D134)</f>
        <v/>
      </c>
      <c r="N134" s="20">
        <f>IF(OR(L134="",M134="",M134=0),"",L134/M134)</f>
        <v/>
      </c>
      <c r="O134" s="19">
        <f>IF(L134="","",SUM(L$2:L134))</f>
        <v/>
      </c>
      <c r="P134" s="19">
        <f>IF(O134="","",MAX(0,O134,MAX(P$2:P133)))</f>
        <v/>
      </c>
      <c r="Q134" s="19">
        <f>IF(O134="","",O134-P134)</f>
        <v/>
      </c>
    </row>
    <row r="135">
      <c r="A135" s="18" t="n"/>
      <c r="H135">
        <f>IF(OR(A135="",E135="",F135=""),"",IF(C135="V",E135-F135,F135-E135))</f>
        <v/>
      </c>
      <c r="I135">
        <f>IF(A135="","",IFERROR(VLOOKUP(B135,'Configuração'!$A$15:$B$18,2,FALSE),0))</f>
        <v/>
      </c>
      <c r="J135" s="19">
        <f>IF(H135="","",H135*I135*D135)</f>
        <v/>
      </c>
      <c r="K135" s="19" t="n"/>
      <c r="L135" s="19">
        <f>IF(J135="","",J135-N(K135))</f>
        <v/>
      </c>
      <c r="M135" s="19">
        <f>IF(OR(A135="",G135=""),"",G135*I135*D135)</f>
        <v/>
      </c>
      <c r="N135" s="20">
        <f>IF(OR(L135="",M135="",M135=0),"",L135/M135)</f>
        <v/>
      </c>
      <c r="O135" s="19">
        <f>IF(L135="","",SUM(L$2:L135))</f>
        <v/>
      </c>
      <c r="P135" s="19">
        <f>IF(O135="","",MAX(0,O135,MAX(P$2:P134)))</f>
        <v/>
      </c>
      <c r="Q135" s="19">
        <f>IF(O135="","",O135-P135)</f>
        <v/>
      </c>
    </row>
    <row r="136">
      <c r="A136" s="18" t="n"/>
      <c r="H136">
        <f>IF(OR(A136="",E136="",F136=""),"",IF(C136="V",E136-F136,F136-E136))</f>
        <v/>
      </c>
      <c r="I136">
        <f>IF(A136="","",IFERROR(VLOOKUP(B136,'Configuração'!$A$15:$B$18,2,FALSE),0))</f>
        <v/>
      </c>
      <c r="J136" s="19">
        <f>IF(H136="","",H136*I136*D136)</f>
        <v/>
      </c>
      <c r="K136" s="19" t="n"/>
      <c r="L136" s="19">
        <f>IF(J136="","",J136-N(K136))</f>
        <v/>
      </c>
      <c r="M136" s="19">
        <f>IF(OR(A136="",G136=""),"",G136*I136*D136)</f>
        <v/>
      </c>
      <c r="N136" s="20">
        <f>IF(OR(L136="",M136="",M136=0),"",L136/M136)</f>
        <v/>
      </c>
      <c r="O136" s="19">
        <f>IF(L136="","",SUM(L$2:L136))</f>
        <v/>
      </c>
      <c r="P136" s="19">
        <f>IF(O136="","",MAX(0,O136,MAX(P$2:P135)))</f>
        <v/>
      </c>
      <c r="Q136" s="19">
        <f>IF(O136="","",O136-P136)</f>
        <v/>
      </c>
    </row>
    <row r="137">
      <c r="A137" s="18" t="n"/>
      <c r="H137">
        <f>IF(OR(A137="",E137="",F137=""),"",IF(C137="V",E137-F137,F137-E137))</f>
        <v/>
      </c>
      <c r="I137">
        <f>IF(A137="","",IFERROR(VLOOKUP(B137,'Configuração'!$A$15:$B$18,2,FALSE),0))</f>
        <v/>
      </c>
      <c r="J137" s="19">
        <f>IF(H137="","",H137*I137*D137)</f>
        <v/>
      </c>
      <c r="K137" s="19" t="n"/>
      <c r="L137" s="19">
        <f>IF(J137="","",J137-N(K137))</f>
        <v/>
      </c>
      <c r="M137" s="19">
        <f>IF(OR(A137="",G137=""),"",G137*I137*D137)</f>
        <v/>
      </c>
      <c r="N137" s="20">
        <f>IF(OR(L137="",M137="",M137=0),"",L137/M137)</f>
        <v/>
      </c>
      <c r="O137" s="19">
        <f>IF(L137="","",SUM(L$2:L137))</f>
        <v/>
      </c>
      <c r="P137" s="19">
        <f>IF(O137="","",MAX(0,O137,MAX(P$2:P136)))</f>
        <v/>
      </c>
      <c r="Q137" s="19">
        <f>IF(O137="","",O137-P137)</f>
        <v/>
      </c>
    </row>
    <row r="138">
      <c r="A138" s="18" t="n"/>
      <c r="H138">
        <f>IF(OR(A138="",E138="",F138=""),"",IF(C138="V",E138-F138,F138-E138))</f>
        <v/>
      </c>
      <c r="I138">
        <f>IF(A138="","",IFERROR(VLOOKUP(B138,'Configuração'!$A$15:$B$18,2,FALSE),0))</f>
        <v/>
      </c>
      <c r="J138" s="19">
        <f>IF(H138="","",H138*I138*D138)</f>
        <v/>
      </c>
      <c r="K138" s="19" t="n"/>
      <c r="L138" s="19">
        <f>IF(J138="","",J138-N(K138))</f>
        <v/>
      </c>
      <c r="M138" s="19">
        <f>IF(OR(A138="",G138=""),"",G138*I138*D138)</f>
        <v/>
      </c>
      <c r="N138" s="20">
        <f>IF(OR(L138="",M138="",M138=0),"",L138/M138)</f>
        <v/>
      </c>
      <c r="O138" s="19">
        <f>IF(L138="","",SUM(L$2:L138))</f>
        <v/>
      </c>
      <c r="P138" s="19">
        <f>IF(O138="","",MAX(0,O138,MAX(P$2:P137)))</f>
        <v/>
      </c>
      <c r="Q138" s="19">
        <f>IF(O138="","",O138-P138)</f>
        <v/>
      </c>
    </row>
    <row r="139">
      <c r="A139" s="18" t="n"/>
      <c r="H139">
        <f>IF(OR(A139="",E139="",F139=""),"",IF(C139="V",E139-F139,F139-E139))</f>
        <v/>
      </c>
      <c r="I139">
        <f>IF(A139="","",IFERROR(VLOOKUP(B139,'Configuração'!$A$15:$B$18,2,FALSE),0))</f>
        <v/>
      </c>
      <c r="J139" s="19">
        <f>IF(H139="","",H139*I139*D139)</f>
        <v/>
      </c>
      <c r="K139" s="19" t="n"/>
      <c r="L139" s="19">
        <f>IF(J139="","",J139-N(K139))</f>
        <v/>
      </c>
      <c r="M139" s="19">
        <f>IF(OR(A139="",G139=""),"",G139*I139*D139)</f>
        <v/>
      </c>
      <c r="N139" s="20">
        <f>IF(OR(L139="",M139="",M139=0),"",L139/M139)</f>
        <v/>
      </c>
      <c r="O139" s="19">
        <f>IF(L139="","",SUM(L$2:L139))</f>
        <v/>
      </c>
      <c r="P139" s="19">
        <f>IF(O139="","",MAX(0,O139,MAX(P$2:P138)))</f>
        <v/>
      </c>
      <c r="Q139" s="19">
        <f>IF(O139="","",O139-P139)</f>
        <v/>
      </c>
    </row>
    <row r="140">
      <c r="A140" s="18" t="n"/>
      <c r="H140">
        <f>IF(OR(A140="",E140="",F140=""),"",IF(C140="V",E140-F140,F140-E140))</f>
        <v/>
      </c>
      <c r="I140">
        <f>IF(A140="","",IFERROR(VLOOKUP(B140,'Configuração'!$A$15:$B$18,2,FALSE),0))</f>
        <v/>
      </c>
      <c r="J140" s="19">
        <f>IF(H140="","",H140*I140*D140)</f>
        <v/>
      </c>
      <c r="K140" s="19" t="n"/>
      <c r="L140" s="19">
        <f>IF(J140="","",J140-N(K140))</f>
        <v/>
      </c>
      <c r="M140" s="19">
        <f>IF(OR(A140="",G140=""),"",G140*I140*D140)</f>
        <v/>
      </c>
      <c r="N140" s="20">
        <f>IF(OR(L140="",M140="",M140=0),"",L140/M140)</f>
        <v/>
      </c>
      <c r="O140" s="19">
        <f>IF(L140="","",SUM(L$2:L140))</f>
        <v/>
      </c>
      <c r="P140" s="19">
        <f>IF(O140="","",MAX(0,O140,MAX(P$2:P139)))</f>
        <v/>
      </c>
      <c r="Q140" s="19">
        <f>IF(O140="","",O140-P140)</f>
        <v/>
      </c>
    </row>
    <row r="141">
      <c r="A141" s="18" t="n"/>
      <c r="H141">
        <f>IF(OR(A141="",E141="",F141=""),"",IF(C141="V",E141-F141,F141-E141))</f>
        <v/>
      </c>
      <c r="I141">
        <f>IF(A141="","",IFERROR(VLOOKUP(B141,'Configuração'!$A$15:$B$18,2,FALSE),0))</f>
        <v/>
      </c>
      <c r="J141" s="19">
        <f>IF(H141="","",H141*I141*D141)</f>
        <v/>
      </c>
      <c r="K141" s="19" t="n"/>
      <c r="L141" s="19">
        <f>IF(J141="","",J141-N(K141))</f>
        <v/>
      </c>
      <c r="M141" s="19">
        <f>IF(OR(A141="",G141=""),"",G141*I141*D141)</f>
        <v/>
      </c>
      <c r="N141" s="20">
        <f>IF(OR(L141="",M141="",M141=0),"",L141/M141)</f>
        <v/>
      </c>
      <c r="O141" s="19">
        <f>IF(L141="","",SUM(L$2:L141))</f>
        <v/>
      </c>
      <c r="P141" s="19">
        <f>IF(O141="","",MAX(0,O141,MAX(P$2:P140)))</f>
        <v/>
      </c>
      <c r="Q141" s="19">
        <f>IF(O141="","",O141-P141)</f>
        <v/>
      </c>
    </row>
    <row r="142">
      <c r="A142" s="18" t="n"/>
      <c r="H142">
        <f>IF(OR(A142="",E142="",F142=""),"",IF(C142="V",E142-F142,F142-E142))</f>
        <v/>
      </c>
      <c r="I142">
        <f>IF(A142="","",IFERROR(VLOOKUP(B142,'Configuração'!$A$15:$B$18,2,FALSE),0))</f>
        <v/>
      </c>
      <c r="J142" s="19">
        <f>IF(H142="","",H142*I142*D142)</f>
        <v/>
      </c>
      <c r="K142" s="19" t="n"/>
      <c r="L142" s="19">
        <f>IF(J142="","",J142-N(K142))</f>
        <v/>
      </c>
      <c r="M142" s="19">
        <f>IF(OR(A142="",G142=""),"",G142*I142*D142)</f>
        <v/>
      </c>
      <c r="N142" s="20">
        <f>IF(OR(L142="",M142="",M142=0),"",L142/M142)</f>
        <v/>
      </c>
      <c r="O142" s="19">
        <f>IF(L142="","",SUM(L$2:L142))</f>
        <v/>
      </c>
      <c r="P142" s="19">
        <f>IF(O142="","",MAX(0,O142,MAX(P$2:P141)))</f>
        <v/>
      </c>
      <c r="Q142" s="19">
        <f>IF(O142="","",O142-P142)</f>
        <v/>
      </c>
    </row>
    <row r="143">
      <c r="A143" s="18" t="n"/>
      <c r="H143">
        <f>IF(OR(A143="",E143="",F143=""),"",IF(C143="V",E143-F143,F143-E143))</f>
        <v/>
      </c>
      <c r="I143">
        <f>IF(A143="","",IFERROR(VLOOKUP(B143,'Configuração'!$A$15:$B$18,2,FALSE),0))</f>
        <v/>
      </c>
      <c r="J143" s="19">
        <f>IF(H143="","",H143*I143*D143)</f>
        <v/>
      </c>
      <c r="K143" s="19" t="n"/>
      <c r="L143" s="19">
        <f>IF(J143="","",J143-N(K143))</f>
        <v/>
      </c>
      <c r="M143" s="19">
        <f>IF(OR(A143="",G143=""),"",G143*I143*D143)</f>
        <v/>
      </c>
      <c r="N143" s="20">
        <f>IF(OR(L143="",M143="",M143=0),"",L143/M143)</f>
        <v/>
      </c>
      <c r="O143" s="19">
        <f>IF(L143="","",SUM(L$2:L143))</f>
        <v/>
      </c>
      <c r="P143" s="19">
        <f>IF(O143="","",MAX(0,O143,MAX(P$2:P142)))</f>
        <v/>
      </c>
      <c r="Q143" s="19">
        <f>IF(O143="","",O143-P143)</f>
        <v/>
      </c>
    </row>
    <row r="144">
      <c r="A144" s="18" t="n"/>
      <c r="H144">
        <f>IF(OR(A144="",E144="",F144=""),"",IF(C144="V",E144-F144,F144-E144))</f>
        <v/>
      </c>
      <c r="I144">
        <f>IF(A144="","",IFERROR(VLOOKUP(B144,'Configuração'!$A$15:$B$18,2,FALSE),0))</f>
        <v/>
      </c>
      <c r="J144" s="19">
        <f>IF(H144="","",H144*I144*D144)</f>
        <v/>
      </c>
      <c r="K144" s="19" t="n"/>
      <c r="L144" s="19">
        <f>IF(J144="","",J144-N(K144))</f>
        <v/>
      </c>
      <c r="M144" s="19">
        <f>IF(OR(A144="",G144=""),"",G144*I144*D144)</f>
        <v/>
      </c>
      <c r="N144" s="20">
        <f>IF(OR(L144="",M144="",M144=0),"",L144/M144)</f>
        <v/>
      </c>
      <c r="O144" s="19">
        <f>IF(L144="","",SUM(L$2:L144))</f>
        <v/>
      </c>
      <c r="P144" s="19">
        <f>IF(O144="","",MAX(0,O144,MAX(P$2:P143)))</f>
        <v/>
      </c>
      <c r="Q144" s="19">
        <f>IF(O144="","",O144-P144)</f>
        <v/>
      </c>
    </row>
    <row r="145">
      <c r="A145" s="18" t="n"/>
      <c r="H145">
        <f>IF(OR(A145="",E145="",F145=""),"",IF(C145="V",E145-F145,F145-E145))</f>
        <v/>
      </c>
      <c r="I145">
        <f>IF(A145="","",IFERROR(VLOOKUP(B145,'Configuração'!$A$15:$B$18,2,FALSE),0))</f>
        <v/>
      </c>
      <c r="J145" s="19">
        <f>IF(H145="","",H145*I145*D145)</f>
        <v/>
      </c>
      <c r="K145" s="19" t="n"/>
      <c r="L145" s="19">
        <f>IF(J145="","",J145-N(K145))</f>
        <v/>
      </c>
      <c r="M145" s="19">
        <f>IF(OR(A145="",G145=""),"",G145*I145*D145)</f>
        <v/>
      </c>
      <c r="N145" s="20">
        <f>IF(OR(L145="",M145="",M145=0),"",L145/M145)</f>
        <v/>
      </c>
      <c r="O145" s="19">
        <f>IF(L145="","",SUM(L$2:L145))</f>
        <v/>
      </c>
      <c r="P145" s="19">
        <f>IF(O145="","",MAX(0,O145,MAX(P$2:P144)))</f>
        <v/>
      </c>
      <c r="Q145" s="19">
        <f>IF(O145="","",O145-P145)</f>
        <v/>
      </c>
    </row>
    <row r="146">
      <c r="A146" s="18" t="n"/>
      <c r="H146">
        <f>IF(OR(A146="",E146="",F146=""),"",IF(C146="V",E146-F146,F146-E146))</f>
        <v/>
      </c>
      <c r="I146">
        <f>IF(A146="","",IFERROR(VLOOKUP(B146,'Configuração'!$A$15:$B$18,2,FALSE),0))</f>
        <v/>
      </c>
      <c r="J146" s="19">
        <f>IF(H146="","",H146*I146*D146)</f>
        <v/>
      </c>
      <c r="K146" s="19" t="n"/>
      <c r="L146" s="19">
        <f>IF(J146="","",J146-N(K146))</f>
        <v/>
      </c>
      <c r="M146" s="19">
        <f>IF(OR(A146="",G146=""),"",G146*I146*D146)</f>
        <v/>
      </c>
      <c r="N146" s="20">
        <f>IF(OR(L146="",M146="",M146=0),"",L146/M146)</f>
        <v/>
      </c>
      <c r="O146" s="19">
        <f>IF(L146="","",SUM(L$2:L146))</f>
        <v/>
      </c>
      <c r="P146" s="19">
        <f>IF(O146="","",MAX(0,O146,MAX(P$2:P145)))</f>
        <v/>
      </c>
      <c r="Q146" s="19">
        <f>IF(O146="","",O146-P146)</f>
        <v/>
      </c>
    </row>
    <row r="147">
      <c r="A147" s="18" t="n"/>
      <c r="H147">
        <f>IF(OR(A147="",E147="",F147=""),"",IF(C147="V",E147-F147,F147-E147))</f>
        <v/>
      </c>
      <c r="I147">
        <f>IF(A147="","",IFERROR(VLOOKUP(B147,'Configuração'!$A$15:$B$18,2,FALSE),0))</f>
        <v/>
      </c>
      <c r="J147" s="19">
        <f>IF(H147="","",H147*I147*D147)</f>
        <v/>
      </c>
      <c r="K147" s="19" t="n"/>
      <c r="L147" s="19">
        <f>IF(J147="","",J147-N(K147))</f>
        <v/>
      </c>
      <c r="M147" s="19">
        <f>IF(OR(A147="",G147=""),"",G147*I147*D147)</f>
        <v/>
      </c>
      <c r="N147" s="20">
        <f>IF(OR(L147="",M147="",M147=0),"",L147/M147)</f>
        <v/>
      </c>
      <c r="O147" s="19">
        <f>IF(L147="","",SUM(L$2:L147))</f>
        <v/>
      </c>
      <c r="P147" s="19">
        <f>IF(O147="","",MAX(0,O147,MAX(P$2:P146)))</f>
        <v/>
      </c>
      <c r="Q147" s="19">
        <f>IF(O147="","",O147-P147)</f>
        <v/>
      </c>
    </row>
    <row r="148">
      <c r="A148" s="18" t="n"/>
      <c r="H148">
        <f>IF(OR(A148="",E148="",F148=""),"",IF(C148="V",E148-F148,F148-E148))</f>
        <v/>
      </c>
      <c r="I148">
        <f>IF(A148="","",IFERROR(VLOOKUP(B148,'Configuração'!$A$15:$B$18,2,FALSE),0))</f>
        <v/>
      </c>
      <c r="J148" s="19">
        <f>IF(H148="","",H148*I148*D148)</f>
        <v/>
      </c>
      <c r="K148" s="19" t="n"/>
      <c r="L148" s="19">
        <f>IF(J148="","",J148-N(K148))</f>
        <v/>
      </c>
      <c r="M148" s="19">
        <f>IF(OR(A148="",G148=""),"",G148*I148*D148)</f>
        <v/>
      </c>
      <c r="N148" s="20">
        <f>IF(OR(L148="",M148="",M148=0),"",L148/M148)</f>
        <v/>
      </c>
      <c r="O148" s="19">
        <f>IF(L148="","",SUM(L$2:L148))</f>
        <v/>
      </c>
      <c r="P148" s="19">
        <f>IF(O148="","",MAX(0,O148,MAX(P$2:P147)))</f>
        <v/>
      </c>
      <c r="Q148" s="19">
        <f>IF(O148="","",O148-P148)</f>
        <v/>
      </c>
    </row>
    <row r="149">
      <c r="A149" s="18" t="n"/>
      <c r="H149">
        <f>IF(OR(A149="",E149="",F149=""),"",IF(C149="V",E149-F149,F149-E149))</f>
        <v/>
      </c>
      <c r="I149">
        <f>IF(A149="","",IFERROR(VLOOKUP(B149,'Configuração'!$A$15:$B$18,2,FALSE),0))</f>
        <v/>
      </c>
      <c r="J149" s="19">
        <f>IF(H149="","",H149*I149*D149)</f>
        <v/>
      </c>
      <c r="K149" s="19" t="n"/>
      <c r="L149" s="19">
        <f>IF(J149="","",J149-N(K149))</f>
        <v/>
      </c>
      <c r="M149" s="19">
        <f>IF(OR(A149="",G149=""),"",G149*I149*D149)</f>
        <v/>
      </c>
      <c r="N149" s="20">
        <f>IF(OR(L149="",M149="",M149=0),"",L149/M149)</f>
        <v/>
      </c>
      <c r="O149" s="19">
        <f>IF(L149="","",SUM(L$2:L149))</f>
        <v/>
      </c>
      <c r="P149" s="19">
        <f>IF(O149="","",MAX(0,O149,MAX(P$2:P148)))</f>
        <v/>
      </c>
      <c r="Q149" s="19">
        <f>IF(O149="","",O149-P149)</f>
        <v/>
      </c>
    </row>
    <row r="150">
      <c r="A150" s="18" t="n"/>
      <c r="H150">
        <f>IF(OR(A150="",E150="",F150=""),"",IF(C150="V",E150-F150,F150-E150))</f>
        <v/>
      </c>
      <c r="I150">
        <f>IF(A150="","",IFERROR(VLOOKUP(B150,'Configuração'!$A$15:$B$18,2,FALSE),0))</f>
        <v/>
      </c>
      <c r="J150" s="19">
        <f>IF(H150="","",H150*I150*D150)</f>
        <v/>
      </c>
      <c r="K150" s="19" t="n"/>
      <c r="L150" s="19">
        <f>IF(J150="","",J150-N(K150))</f>
        <v/>
      </c>
      <c r="M150" s="19">
        <f>IF(OR(A150="",G150=""),"",G150*I150*D150)</f>
        <v/>
      </c>
      <c r="N150" s="20">
        <f>IF(OR(L150="",M150="",M150=0),"",L150/M150)</f>
        <v/>
      </c>
      <c r="O150" s="19">
        <f>IF(L150="","",SUM(L$2:L150))</f>
        <v/>
      </c>
      <c r="P150" s="19">
        <f>IF(O150="","",MAX(0,O150,MAX(P$2:P149)))</f>
        <v/>
      </c>
      <c r="Q150" s="19">
        <f>IF(O150="","",O150-P150)</f>
        <v/>
      </c>
    </row>
    <row r="151">
      <c r="A151" s="18" t="n"/>
      <c r="H151">
        <f>IF(OR(A151="",E151="",F151=""),"",IF(C151="V",E151-F151,F151-E151))</f>
        <v/>
      </c>
      <c r="I151">
        <f>IF(A151="","",IFERROR(VLOOKUP(B151,'Configuração'!$A$15:$B$18,2,FALSE),0))</f>
        <v/>
      </c>
      <c r="J151" s="19">
        <f>IF(H151="","",H151*I151*D151)</f>
        <v/>
      </c>
      <c r="K151" s="19" t="n"/>
      <c r="L151" s="19">
        <f>IF(J151="","",J151-N(K151))</f>
        <v/>
      </c>
      <c r="M151" s="19">
        <f>IF(OR(A151="",G151=""),"",G151*I151*D151)</f>
        <v/>
      </c>
      <c r="N151" s="20">
        <f>IF(OR(L151="",M151="",M151=0),"",L151/M151)</f>
        <v/>
      </c>
      <c r="O151" s="19">
        <f>IF(L151="","",SUM(L$2:L151))</f>
        <v/>
      </c>
      <c r="P151" s="19">
        <f>IF(O151="","",MAX(0,O151,MAX(P$2:P150)))</f>
        <v/>
      </c>
      <c r="Q151" s="19">
        <f>IF(O151="","",O151-P151)</f>
        <v/>
      </c>
    </row>
    <row r="152">
      <c r="A152" s="18" t="n"/>
      <c r="H152">
        <f>IF(OR(A152="",E152="",F152=""),"",IF(C152="V",E152-F152,F152-E152))</f>
        <v/>
      </c>
      <c r="I152">
        <f>IF(A152="","",IFERROR(VLOOKUP(B152,'Configuração'!$A$15:$B$18,2,FALSE),0))</f>
        <v/>
      </c>
      <c r="J152" s="19">
        <f>IF(H152="","",H152*I152*D152)</f>
        <v/>
      </c>
      <c r="K152" s="19" t="n"/>
      <c r="L152" s="19">
        <f>IF(J152="","",J152-N(K152))</f>
        <v/>
      </c>
      <c r="M152" s="19">
        <f>IF(OR(A152="",G152=""),"",G152*I152*D152)</f>
        <v/>
      </c>
      <c r="N152" s="20">
        <f>IF(OR(L152="",M152="",M152=0),"",L152/M152)</f>
        <v/>
      </c>
      <c r="O152" s="19">
        <f>IF(L152="","",SUM(L$2:L152))</f>
        <v/>
      </c>
      <c r="P152" s="19">
        <f>IF(O152="","",MAX(0,O152,MAX(P$2:P151)))</f>
        <v/>
      </c>
      <c r="Q152" s="19">
        <f>IF(O152="","",O152-P152)</f>
        <v/>
      </c>
    </row>
    <row r="153">
      <c r="A153" s="18" t="n"/>
      <c r="H153">
        <f>IF(OR(A153="",E153="",F153=""),"",IF(C153="V",E153-F153,F153-E153))</f>
        <v/>
      </c>
      <c r="I153">
        <f>IF(A153="","",IFERROR(VLOOKUP(B153,'Configuração'!$A$15:$B$18,2,FALSE),0))</f>
        <v/>
      </c>
      <c r="J153" s="19">
        <f>IF(H153="","",H153*I153*D153)</f>
        <v/>
      </c>
      <c r="K153" s="19" t="n"/>
      <c r="L153" s="19">
        <f>IF(J153="","",J153-N(K153))</f>
        <v/>
      </c>
      <c r="M153" s="19">
        <f>IF(OR(A153="",G153=""),"",G153*I153*D153)</f>
        <v/>
      </c>
      <c r="N153" s="20">
        <f>IF(OR(L153="",M153="",M153=0),"",L153/M153)</f>
        <v/>
      </c>
      <c r="O153" s="19">
        <f>IF(L153="","",SUM(L$2:L153))</f>
        <v/>
      </c>
      <c r="P153" s="19">
        <f>IF(O153="","",MAX(0,O153,MAX(P$2:P152)))</f>
        <v/>
      </c>
      <c r="Q153" s="19">
        <f>IF(O153="","",O153-P153)</f>
        <v/>
      </c>
    </row>
    <row r="154">
      <c r="A154" s="18" t="n"/>
      <c r="H154">
        <f>IF(OR(A154="",E154="",F154=""),"",IF(C154="V",E154-F154,F154-E154))</f>
        <v/>
      </c>
      <c r="I154">
        <f>IF(A154="","",IFERROR(VLOOKUP(B154,'Configuração'!$A$15:$B$18,2,FALSE),0))</f>
        <v/>
      </c>
      <c r="J154" s="19">
        <f>IF(H154="","",H154*I154*D154)</f>
        <v/>
      </c>
      <c r="K154" s="19" t="n"/>
      <c r="L154" s="19">
        <f>IF(J154="","",J154-N(K154))</f>
        <v/>
      </c>
      <c r="M154" s="19">
        <f>IF(OR(A154="",G154=""),"",G154*I154*D154)</f>
        <v/>
      </c>
      <c r="N154" s="20">
        <f>IF(OR(L154="",M154="",M154=0),"",L154/M154)</f>
        <v/>
      </c>
      <c r="O154" s="19">
        <f>IF(L154="","",SUM(L$2:L154))</f>
        <v/>
      </c>
      <c r="P154" s="19">
        <f>IF(O154="","",MAX(0,O154,MAX(P$2:P153)))</f>
        <v/>
      </c>
      <c r="Q154" s="19">
        <f>IF(O154="","",O154-P154)</f>
        <v/>
      </c>
    </row>
    <row r="155">
      <c r="A155" s="18" t="n"/>
      <c r="H155">
        <f>IF(OR(A155="",E155="",F155=""),"",IF(C155="V",E155-F155,F155-E155))</f>
        <v/>
      </c>
      <c r="I155">
        <f>IF(A155="","",IFERROR(VLOOKUP(B155,'Configuração'!$A$15:$B$18,2,FALSE),0))</f>
        <v/>
      </c>
      <c r="J155" s="19">
        <f>IF(H155="","",H155*I155*D155)</f>
        <v/>
      </c>
      <c r="K155" s="19" t="n"/>
      <c r="L155" s="19">
        <f>IF(J155="","",J155-N(K155))</f>
        <v/>
      </c>
      <c r="M155" s="19">
        <f>IF(OR(A155="",G155=""),"",G155*I155*D155)</f>
        <v/>
      </c>
      <c r="N155" s="20">
        <f>IF(OR(L155="",M155="",M155=0),"",L155/M155)</f>
        <v/>
      </c>
      <c r="O155" s="19">
        <f>IF(L155="","",SUM(L$2:L155))</f>
        <v/>
      </c>
      <c r="P155" s="19">
        <f>IF(O155="","",MAX(0,O155,MAX(P$2:P154)))</f>
        <v/>
      </c>
      <c r="Q155" s="19">
        <f>IF(O155="","",O155-P155)</f>
        <v/>
      </c>
    </row>
    <row r="156">
      <c r="A156" s="18" t="n"/>
      <c r="H156">
        <f>IF(OR(A156="",E156="",F156=""),"",IF(C156="V",E156-F156,F156-E156))</f>
        <v/>
      </c>
      <c r="I156">
        <f>IF(A156="","",IFERROR(VLOOKUP(B156,'Configuração'!$A$15:$B$18,2,FALSE),0))</f>
        <v/>
      </c>
      <c r="J156" s="19">
        <f>IF(H156="","",H156*I156*D156)</f>
        <v/>
      </c>
      <c r="K156" s="19" t="n"/>
      <c r="L156" s="19">
        <f>IF(J156="","",J156-N(K156))</f>
        <v/>
      </c>
      <c r="M156" s="19">
        <f>IF(OR(A156="",G156=""),"",G156*I156*D156)</f>
        <v/>
      </c>
      <c r="N156" s="20">
        <f>IF(OR(L156="",M156="",M156=0),"",L156/M156)</f>
        <v/>
      </c>
      <c r="O156" s="19">
        <f>IF(L156="","",SUM(L$2:L156))</f>
        <v/>
      </c>
      <c r="P156" s="19">
        <f>IF(O156="","",MAX(0,O156,MAX(P$2:P155)))</f>
        <v/>
      </c>
      <c r="Q156" s="19">
        <f>IF(O156="","",O156-P156)</f>
        <v/>
      </c>
    </row>
    <row r="157">
      <c r="A157" s="18" t="n"/>
      <c r="H157">
        <f>IF(OR(A157="",E157="",F157=""),"",IF(C157="V",E157-F157,F157-E157))</f>
        <v/>
      </c>
      <c r="I157">
        <f>IF(A157="","",IFERROR(VLOOKUP(B157,'Configuração'!$A$15:$B$18,2,FALSE),0))</f>
        <v/>
      </c>
      <c r="J157" s="19">
        <f>IF(H157="","",H157*I157*D157)</f>
        <v/>
      </c>
      <c r="K157" s="19" t="n"/>
      <c r="L157" s="19">
        <f>IF(J157="","",J157-N(K157))</f>
        <v/>
      </c>
      <c r="M157" s="19">
        <f>IF(OR(A157="",G157=""),"",G157*I157*D157)</f>
        <v/>
      </c>
      <c r="N157" s="20">
        <f>IF(OR(L157="",M157="",M157=0),"",L157/M157)</f>
        <v/>
      </c>
      <c r="O157" s="19">
        <f>IF(L157="","",SUM(L$2:L157))</f>
        <v/>
      </c>
      <c r="P157" s="19">
        <f>IF(O157="","",MAX(0,O157,MAX(P$2:P156)))</f>
        <v/>
      </c>
      <c r="Q157" s="19">
        <f>IF(O157="","",O157-P157)</f>
        <v/>
      </c>
    </row>
    <row r="158">
      <c r="A158" s="18" t="n"/>
      <c r="H158">
        <f>IF(OR(A158="",E158="",F158=""),"",IF(C158="V",E158-F158,F158-E158))</f>
        <v/>
      </c>
      <c r="I158">
        <f>IF(A158="","",IFERROR(VLOOKUP(B158,'Configuração'!$A$15:$B$18,2,FALSE),0))</f>
        <v/>
      </c>
      <c r="J158" s="19">
        <f>IF(H158="","",H158*I158*D158)</f>
        <v/>
      </c>
      <c r="K158" s="19" t="n"/>
      <c r="L158" s="19">
        <f>IF(J158="","",J158-N(K158))</f>
        <v/>
      </c>
      <c r="M158" s="19">
        <f>IF(OR(A158="",G158=""),"",G158*I158*D158)</f>
        <v/>
      </c>
      <c r="N158" s="20">
        <f>IF(OR(L158="",M158="",M158=0),"",L158/M158)</f>
        <v/>
      </c>
      <c r="O158" s="19">
        <f>IF(L158="","",SUM(L$2:L158))</f>
        <v/>
      </c>
      <c r="P158" s="19">
        <f>IF(O158="","",MAX(0,O158,MAX(P$2:P157)))</f>
        <v/>
      </c>
      <c r="Q158" s="19">
        <f>IF(O158="","",O158-P158)</f>
        <v/>
      </c>
    </row>
    <row r="159">
      <c r="A159" s="18" t="n"/>
      <c r="H159">
        <f>IF(OR(A159="",E159="",F159=""),"",IF(C159="V",E159-F159,F159-E159))</f>
        <v/>
      </c>
      <c r="I159">
        <f>IF(A159="","",IFERROR(VLOOKUP(B159,'Configuração'!$A$15:$B$18,2,FALSE),0))</f>
        <v/>
      </c>
      <c r="J159" s="19">
        <f>IF(H159="","",H159*I159*D159)</f>
        <v/>
      </c>
      <c r="K159" s="19" t="n"/>
      <c r="L159" s="19">
        <f>IF(J159="","",J159-N(K159))</f>
        <v/>
      </c>
      <c r="M159" s="19">
        <f>IF(OR(A159="",G159=""),"",G159*I159*D159)</f>
        <v/>
      </c>
      <c r="N159" s="20">
        <f>IF(OR(L159="",M159="",M159=0),"",L159/M159)</f>
        <v/>
      </c>
      <c r="O159" s="19">
        <f>IF(L159="","",SUM(L$2:L159))</f>
        <v/>
      </c>
      <c r="P159" s="19">
        <f>IF(O159="","",MAX(0,O159,MAX(P$2:P158)))</f>
        <v/>
      </c>
      <c r="Q159" s="19">
        <f>IF(O159="","",O159-P159)</f>
        <v/>
      </c>
    </row>
    <row r="160">
      <c r="A160" s="18" t="n"/>
      <c r="H160">
        <f>IF(OR(A160="",E160="",F160=""),"",IF(C160="V",E160-F160,F160-E160))</f>
        <v/>
      </c>
      <c r="I160">
        <f>IF(A160="","",IFERROR(VLOOKUP(B160,'Configuração'!$A$15:$B$18,2,FALSE),0))</f>
        <v/>
      </c>
      <c r="J160" s="19">
        <f>IF(H160="","",H160*I160*D160)</f>
        <v/>
      </c>
      <c r="K160" s="19" t="n"/>
      <c r="L160" s="19">
        <f>IF(J160="","",J160-N(K160))</f>
        <v/>
      </c>
      <c r="M160" s="19">
        <f>IF(OR(A160="",G160=""),"",G160*I160*D160)</f>
        <v/>
      </c>
      <c r="N160" s="20">
        <f>IF(OR(L160="",M160="",M160=0),"",L160/M160)</f>
        <v/>
      </c>
      <c r="O160" s="19">
        <f>IF(L160="","",SUM(L$2:L160))</f>
        <v/>
      </c>
      <c r="P160" s="19">
        <f>IF(O160="","",MAX(0,O160,MAX(P$2:P159)))</f>
        <v/>
      </c>
      <c r="Q160" s="19">
        <f>IF(O160="","",O160-P160)</f>
        <v/>
      </c>
    </row>
    <row r="161">
      <c r="A161" s="18" t="n"/>
      <c r="H161">
        <f>IF(OR(A161="",E161="",F161=""),"",IF(C161="V",E161-F161,F161-E161))</f>
        <v/>
      </c>
      <c r="I161">
        <f>IF(A161="","",IFERROR(VLOOKUP(B161,'Configuração'!$A$15:$B$18,2,FALSE),0))</f>
        <v/>
      </c>
      <c r="J161" s="19">
        <f>IF(H161="","",H161*I161*D161)</f>
        <v/>
      </c>
      <c r="K161" s="19" t="n"/>
      <c r="L161" s="19">
        <f>IF(J161="","",J161-N(K161))</f>
        <v/>
      </c>
      <c r="M161" s="19">
        <f>IF(OR(A161="",G161=""),"",G161*I161*D161)</f>
        <v/>
      </c>
      <c r="N161" s="20">
        <f>IF(OR(L161="",M161="",M161=0),"",L161/M161)</f>
        <v/>
      </c>
      <c r="O161" s="19">
        <f>IF(L161="","",SUM(L$2:L161))</f>
        <v/>
      </c>
      <c r="P161" s="19">
        <f>IF(O161="","",MAX(0,O161,MAX(P$2:P160)))</f>
        <v/>
      </c>
      <c r="Q161" s="19">
        <f>IF(O161="","",O161-P161)</f>
        <v/>
      </c>
    </row>
    <row r="162">
      <c r="A162" s="18" t="n"/>
      <c r="H162">
        <f>IF(OR(A162="",E162="",F162=""),"",IF(C162="V",E162-F162,F162-E162))</f>
        <v/>
      </c>
      <c r="I162">
        <f>IF(A162="","",IFERROR(VLOOKUP(B162,'Configuração'!$A$15:$B$18,2,FALSE),0))</f>
        <v/>
      </c>
      <c r="J162" s="19">
        <f>IF(H162="","",H162*I162*D162)</f>
        <v/>
      </c>
      <c r="K162" s="19" t="n"/>
      <c r="L162" s="19">
        <f>IF(J162="","",J162-N(K162))</f>
        <v/>
      </c>
      <c r="M162" s="19">
        <f>IF(OR(A162="",G162=""),"",G162*I162*D162)</f>
        <v/>
      </c>
      <c r="N162" s="20">
        <f>IF(OR(L162="",M162="",M162=0),"",L162/M162)</f>
        <v/>
      </c>
      <c r="O162" s="19">
        <f>IF(L162="","",SUM(L$2:L162))</f>
        <v/>
      </c>
      <c r="P162" s="19">
        <f>IF(O162="","",MAX(0,O162,MAX(P$2:P161)))</f>
        <v/>
      </c>
      <c r="Q162" s="19">
        <f>IF(O162="","",O162-P162)</f>
        <v/>
      </c>
    </row>
    <row r="163">
      <c r="A163" s="18" t="n"/>
      <c r="H163">
        <f>IF(OR(A163="",E163="",F163=""),"",IF(C163="V",E163-F163,F163-E163))</f>
        <v/>
      </c>
      <c r="I163">
        <f>IF(A163="","",IFERROR(VLOOKUP(B163,'Configuração'!$A$15:$B$18,2,FALSE),0))</f>
        <v/>
      </c>
      <c r="J163" s="19">
        <f>IF(H163="","",H163*I163*D163)</f>
        <v/>
      </c>
      <c r="K163" s="19" t="n"/>
      <c r="L163" s="19">
        <f>IF(J163="","",J163-N(K163))</f>
        <v/>
      </c>
      <c r="M163" s="19">
        <f>IF(OR(A163="",G163=""),"",G163*I163*D163)</f>
        <v/>
      </c>
      <c r="N163" s="20">
        <f>IF(OR(L163="",M163="",M163=0),"",L163/M163)</f>
        <v/>
      </c>
      <c r="O163" s="19">
        <f>IF(L163="","",SUM(L$2:L163))</f>
        <v/>
      </c>
      <c r="P163" s="19">
        <f>IF(O163="","",MAX(0,O163,MAX(P$2:P162)))</f>
        <v/>
      </c>
      <c r="Q163" s="19">
        <f>IF(O163="","",O163-P163)</f>
        <v/>
      </c>
    </row>
    <row r="164">
      <c r="A164" s="18" t="n"/>
      <c r="H164">
        <f>IF(OR(A164="",E164="",F164=""),"",IF(C164="V",E164-F164,F164-E164))</f>
        <v/>
      </c>
      <c r="I164">
        <f>IF(A164="","",IFERROR(VLOOKUP(B164,'Configuração'!$A$15:$B$18,2,FALSE),0))</f>
        <v/>
      </c>
      <c r="J164" s="19">
        <f>IF(H164="","",H164*I164*D164)</f>
        <v/>
      </c>
      <c r="K164" s="19" t="n"/>
      <c r="L164" s="19">
        <f>IF(J164="","",J164-N(K164))</f>
        <v/>
      </c>
      <c r="M164" s="19">
        <f>IF(OR(A164="",G164=""),"",G164*I164*D164)</f>
        <v/>
      </c>
      <c r="N164" s="20">
        <f>IF(OR(L164="",M164="",M164=0),"",L164/M164)</f>
        <v/>
      </c>
      <c r="O164" s="19">
        <f>IF(L164="","",SUM(L$2:L164))</f>
        <v/>
      </c>
      <c r="P164" s="19">
        <f>IF(O164="","",MAX(0,O164,MAX(P$2:P163)))</f>
        <v/>
      </c>
      <c r="Q164" s="19">
        <f>IF(O164="","",O164-P164)</f>
        <v/>
      </c>
    </row>
    <row r="165">
      <c r="A165" s="18" t="n"/>
      <c r="H165">
        <f>IF(OR(A165="",E165="",F165=""),"",IF(C165="V",E165-F165,F165-E165))</f>
        <v/>
      </c>
      <c r="I165">
        <f>IF(A165="","",IFERROR(VLOOKUP(B165,'Configuração'!$A$15:$B$18,2,FALSE),0))</f>
        <v/>
      </c>
      <c r="J165" s="19">
        <f>IF(H165="","",H165*I165*D165)</f>
        <v/>
      </c>
      <c r="K165" s="19" t="n"/>
      <c r="L165" s="19">
        <f>IF(J165="","",J165-N(K165))</f>
        <v/>
      </c>
      <c r="M165" s="19">
        <f>IF(OR(A165="",G165=""),"",G165*I165*D165)</f>
        <v/>
      </c>
      <c r="N165" s="20">
        <f>IF(OR(L165="",M165="",M165=0),"",L165/M165)</f>
        <v/>
      </c>
      <c r="O165" s="19">
        <f>IF(L165="","",SUM(L$2:L165))</f>
        <v/>
      </c>
      <c r="P165" s="19">
        <f>IF(O165="","",MAX(0,O165,MAX(P$2:P164)))</f>
        <v/>
      </c>
      <c r="Q165" s="19">
        <f>IF(O165="","",O165-P165)</f>
        <v/>
      </c>
    </row>
    <row r="166">
      <c r="A166" s="18" t="n"/>
      <c r="H166">
        <f>IF(OR(A166="",E166="",F166=""),"",IF(C166="V",E166-F166,F166-E166))</f>
        <v/>
      </c>
      <c r="I166">
        <f>IF(A166="","",IFERROR(VLOOKUP(B166,'Configuração'!$A$15:$B$18,2,FALSE),0))</f>
        <v/>
      </c>
      <c r="J166" s="19">
        <f>IF(H166="","",H166*I166*D166)</f>
        <v/>
      </c>
      <c r="K166" s="19" t="n"/>
      <c r="L166" s="19">
        <f>IF(J166="","",J166-N(K166))</f>
        <v/>
      </c>
      <c r="M166" s="19">
        <f>IF(OR(A166="",G166=""),"",G166*I166*D166)</f>
        <v/>
      </c>
      <c r="N166" s="20">
        <f>IF(OR(L166="",M166="",M166=0),"",L166/M166)</f>
        <v/>
      </c>
      <c r="O166" s="19">
        <f>IF(L166="","",SUM(L$2:L166))</f>
        <v/>
      </c>
      <c r="P166" s="19">
        <f>IF(O166="","",MAX(0,O166,MAX(P$2:P165)))</f>
        <v/>
      </c>
      <c r="Q166" s="19">
        <f>IF(O166="","",O166-P166)</f>
        <v/>
      </c>
    </row>
    <row r="167">
      <c r="A167" s="18" t="n"/>
      <c r="H167">
        <f>IF(OR(A167="",E167="",F167=""),"",IF(C167="V",E167-F167,F167-E167))</f>
        <v/>
      </c>
      <c r="I167">
        <f>IF(A167="","",IFERROR(VLOOKUP(B167,'Configuração'!$A$15:$B$18,2,FALSE),0))</f>
        <v/>
      </c>
      <c r="J167" s="19">
        <f>IF(H167="","",H167*I167*D167)</f>
        <v/>
      </c>
      <c r="K167" s="19" t="n"/>
      <c r="L167" s="19">
        <f>IF(J167="","",J167-N(K167))</f>
        <v/>
      </c>
      <c r="M167" s="19">
        <f>IF(OR(A167="",G167=""),"",G167*I167*D167)</f>
        <v/>
      </c>
      <c r="N167" s="20">
        <f>IF(OR(L167="",M167="",M167=0),"",L167/M167)</f>
        <v/>
      </c>
      <c r="O167" s="19">
        <f>IF(L167="","",SUM(L$2:L167))</f>
        <v/>
      </c>
      <c r="P167" s="19">
        <f>IF(O167="","",MAX(0,O167,MAX(P$2:P166)))</f>
        <v/>
      </c>
      <c r="Q167" s="19">
        <f>IF(O167="","",O167-P167)</f>
        <v/>
      </c>
    </row>
    <row r="168">
      <c r="A168" s="18" t="n"/>
      <c r="H168">
        <f>IF(OR(A168="",E168="",F168=""),"",IF(C168="V",E168-F168,F168-E168))</f>
        <v/>
      </c>
      <c r="I168">
        <f>IF(A168="","",IFERROR(VLOOKUP(B168,'Configuração'!$A$15:$B$18,2,FALSE),0))</f>
        <v/>
      </c>
      <c r="J168" s="19">
        <f>IF(H168="","",H168*I168*D168)</f>
        <v/>
      </c>
      <c r="K168" s="19" t="n"/>
      <c r="L168" s="19">
        <f>IF(J168="","",J168-N(K168))</f>
        <v/>
      </c>
      <c r="M168" s="19">
        <f>IF(OR(A168="",G168=""),"",G168*I168*D168)</f>
        <v/>
      </c>
      <c r="N168" s="20">
        <f>IF(OR(L168="",M168="",M168=0),"",L168/M168)</f>
        <v/>
      </c>
      <c r="O168" s="19">
        <f>IF(L168="","",SUM(L$2:L168))</f>
        <v/>
      </c>
      <c r="P168" s="19">
        <f>IF(O168="","",MAX(0,O168,MAX(P$2:P167)))</f>
        <v/>
      </c>
      <c r="Q168" s="19">
        <f>IF(O168="","",O168-P168)</f>
        <v/>
      </c>
    </row>
    <row r="169">
      <c r="A169" s="18" t="n"/>
      <c r="H169">
        <f>IF(OR(A169="",E169="",F169=""),"",IF(C169="V",E169-F169,F169-E169))</f>
        <v/>
      </c>
      <c r="I169">
        <f>IF(A169="","",IFERROR(VLOOKUP(B169,'Configuração'!$A$15:$B$18,2,FALSE),0))</f>
        <v/>
      </c>
      <c r="J169" s="19">
        <f>IF(H169="","",H169*I169*D169)</f>
        <v/>
      </c>
      <c r="K169" s="19" t="n"/>
      <c r="L169" s="19">
        <f>IF(J169="","",J169-N(K169))</f>
        <v/>
      </c>
      <c r="M169" s="19">
        <f>IF(OR(A169="",G169=""),"",G169*I169*D169)</f>
        <v/>
      </c>
      <c r="N169" s="20">
        <f>IF(OR(L169="",M169="",M169=0),"",L169/M169)</f>
        <v/>
      </c>
      <c r="O169" s="19">
        <f>IF(L169="","",SUM(L$2:L169))</f>
        <v/>
      </c>
      <c r="P169" s="19">
        <f>IF(O169="","",MAX(0,O169,MAX(P$2:P168)))</f>
        <v/>
      </c>
      <c r="Q169" s="19">
        <f>IF(O169="","",O169-P169)</f>
        <v/>
      </c>
    </row>
    <row r="170">
      <c r="A170" s="18" t="n"/>
      <c r="H170">
        <f>IF(OR(A170="",E170="",F170=""),"",IF(C170="V",E170-F170,F170-E170))</f>
        <v/>
      </c>
      <c r="I170">
        <f>IF(A170="","",IFERROR(VLOOKUP(B170,'Configuração'!$A$15:$B$18,2,FALSE),0))</f>
        <v/>
      </c>
      <c r="J170" s="19">
        <f>IF(H170="","",H170*I170*D170)</f>
        <v/>
      </c>
      <c r="K170" s="19" t="n"/>
      <c r="L170" s="19">
        <f>IF(J170="","",J170-N(K170))</f>
        <v/>
      </c>
      <c r="M170" s="19">
        <f>IF(OR(A170="",G170=""),"",G170*I170*D170)</f>
        <v/>
      </c>
      <c r="N170" s="20">
        <f>IF(OR(L170="",M170="",M170=0),"",L170/M170)</f>
        <v/>
      </c>
      <c r="O170" s="19">
        <f>IF(L170="","",SUM(L$2:L170))</f>
        <v/>
      </c>
      <c r="P170" s="19">
        <f>IF(O170="","",MAX(0,O170,MAX(P$2:P169)))</f>
        <v/>
      </c>
      <c r="Q170" s="19">
        <f>IF(O170="","",O170-P170)</f>
        <v/>
      </c>
    </row>
    <row r="171">
      <c r="A171" s="18" t="n"/>
      <c r="H171">
        <f>IF(OR(A171="",E171="",F171=""),"",IF(C171="V",E171-F171,F171-E171))</f>
        <v/>
      </c>
      <c r="I171">
        <f>IF(A171="","",IFERROR(VLOOKUP(B171,'Configuração'!$A$15:$B$18,2,FALSE),0))</f>
        <v/>
      </c>
      <c r="J171" s="19">
        <f>IF(H171="","",H171*I171*D171)</f>
        <v/>
      </c>
      <c r="K171" s="19" t="n"/>
      <c r="L171" s="19">
        <f>IF(J171="","",J171-N(K171))</f>
        <v/>
      </c>
      <c r="M171" s="19">
        <f>IF(OR(A171="",G171=""),"",G171*I171*D171)</f>
        <v/>
      </c>
      <c r="N171" s="20">
        <f>IF(OR(L171="",M171="",M171=0),"",L171/M171)</f>
        <v/>
      </c>
      <c r="O171" s="19">
        <f>IF(L171="","",SUM(L$2:L171))</f>
        <v/>
      </c>
      <c r="P171" s="19">
        <f>IF(O171="","",MAX(0,O171,MAX(P$2:P170)))</f>
        <v/>
      </c>
      <c r="Q171" s="19">
        <f>IF(O171="","",O171-P171)</f>
        <v/>
      </c>
    </row>
    <row r="172">
      <c r="A172" s="18" t="n"/>
      <c r="H172">
        <f>IF(OR(A172="",E172="",F172=""),"",IF(C172="V",E172-F172,F172-E172))</f>
        <v/>
      </c>
      <c r="I172">
        <f>IF(A172="","",IFERROR(VLOOKUP(B172,'Configuração'!$A$15:$B$18,2,FALSE),0))</f>
        <v/>
      </c>
      <c r="J172" s="19">
        <f>IF(H172="","",H172*I172*D172)</f>
        <v/>
      </c>
      <c r="K172" s="19" t="n"/>
      <c r="L172" s="19">
        <f>IF(J172="","",J172-N(K172))</f>
        <v/>
      </c>
      <c r="M172" s="19">
        <f>IF(OR(A172="",G172=""),"",G172*I172*D172)</f>
        <v/>
      </c>
      <c r="N172" s="20">
        <f>IF(OR(L172="",M172="",M172=0),"",L172/M172)</f>
        <v/>
      </c>
      <c r="O172" s="19">
        <f>IF(L172="","",SUM(L$2:L172))</f>
        <v/>
      </c>
      <c r="P172" s="19">
        <f>IF(O172="","",MAX(0,O172,MAX(P$2:P171)))</f>
        <v/>
      </c>
      <c r="Q172" s="19">
        <f>IF(O172="","",O172-P172)</f>
        <v/>
      </c>
    </row>
    <row r="173">
      <c r="A173" s="18" t="n"/>
      <c r="H173">
        <f>IF(OR(A173="",E173="",F173=""),"",IF(C173="V",E173-F173,F173-E173))</f>
        <v/>
      </c>
      <c r="I173">
        <f>IF(A173="","",IFERROR(VLOOKUP(B173,'Configuração'!$A$15:$B$18,2,FALSE),0))</f>
        <v/>
      </c>
      <c r="J173" s="19">
        <f>IF(H173="","",H173*I173*D173)</f>
        <v/>
      </c>
      <c r="K173" s="19" t="n"/>
      <c r="L173" s="19">
        <f>IF(J173="","",J173-N(K173))</f>
        <v/>
      </c>
      <c r="M173" s="19">
        <f>IF(OR(A173="",G173=""),"",G173*I173*D173)</f>
        <v/>
      </c>
      <c r="N173" s="20">
        <f>IF(OR(L173="",M173="",M173=0),"",L173/M173)</f>
        <v/>
      </c>
      <c r="O173" s="19">
        <f>IF(L173="","",SUM(L$2:L173))</f>
        <v/>
      </c>
      <c r="P173" s="19">
        <f>IF(O173="","",MAX(0,O173,MAX(P$2:P172)))</f>
        <v/>
      </c>
      <c r="Q173" s="19">
        <f>IF(O173="","",O173-P173)</f>
        <v/>
      </c>
    </row>
    <row r="174">
      <c r="A174" s="18" t="n"/>
      <c r="H174">
        <f>IF(OR(A174="",E174="",F174=""),"",IF(C174="V",E174-F174,F174-E174))</f>
        <v/>
      </c>
      <c r="I174">
        <f>IF(A174="","",IFERROR(VLOOKUP(B174,'Configuração'!$A$15:$B$18,2,FALSE),0))</f>
        <v/>
      </c>
      <c r="J174" s="19">
        <f>IF(H174="","",H174*I174*D174)</f>
        <v/>
      </c>
      <c r="K174" s="19" t="n"/>
      <c r="L174" s="19">
        <f>IF(J174="","",J174-N(K174))</f>
        <v/>
      </c>
      <c r="M174" s="19">
        <f>IF(OR(A174="",G174=""),"",G174*I174*D174)</f>
        <v/>
      </c>
      <c r="N174" s="20">
        <f>IF(OR(L174="",M174="",M174=0),"",L174/M174)</f>
        <v/>
      </c>
      <c r="O174" s="19">
        <f>IF(L174="","",SUM(L$2:L174))</f>
        <v/>
      </c>
      <c r="P174" s="19">
        <f>IF(O174="","",MAX(0,O174,MAX(P$2:P173)))</f>
        <v/>
      </c>
      <c r="Q174" s="19">
        <f>IF(O174="","",O174-P174)</f>
        <v/>
      </c>
    </row>
    <row r="175">
      <c r="A175" s="18" t="n"/>
      <c r="H175">
        <f>IF(OR(A175="",E175="",F175=""),"",IF(C175="V",E175-F175,F175-E175))</f>
        <v/>
      </c>
      <c r="I175">
        <f>IF(A175="","",IFERROR(VLOOKUP(B175,'Configuração'!$A$15:$B$18,2,FALSE),0))</f>
        <v/>
      </c>
      <c r="J175" s="19">
        <f>IF(H175="","",H175*I175*D175)</f>
        <v/>
      </c>
      <c r="K175" s="19" t="n"/>
      <c r="L175" s="19">
        <f>IF(J175="","",J175-N(K175))</f>
        <v/>
      </c>
      <c r="M175" s="19">
        <f>IF(OR(A175="",G175=""),"",G175*I175*D175)</f>
        <v/>
      </c>
      <c r="N175" s="20">
        <f>IF(OR(L175="",M175="",M175=0),"",L175/M175)</f>
        <v/>
      </c>
      <c r="O175" s="19">
        <f>IF(L175="","",SUM(L$2:L175))</f>
        <v/>
      </c>
      <c r="P175" s="19">
        <f>IF(O175="","",MAX(0,O175,MAX(P$2:P174)))</f>
        <v/>
      </c>
      <c r="Q175" s="19">
        <f>IF(O175="","",O175-P175)</f>
        <v/>
      </c>
    </row>
    <row r="176">
      <c r="A176" s="18" t="n"/>
      <c r="H176">
        <f>IF(OR(A176="",E176="",F176=""),"",IF(C176="V",E176-F176,F176-E176))</f>
        <v/>
      </c>
      <c r="I176">
        <f>IF(A176="","",IFERROR(VLOOKUP(B176,'Configuração'!$A$15:$B$18,2,FALSE),0))</f>
        <v/>
      </c>
      <c r="J176" s="19">
        <f>IF(H176="","",H176*I176*D176)</f>
        <v/>
      </c>
      <c r="K176" s="19" t="n"/>
      <c r="L176" s="19">
        <f>IF(J176="","",J176-N(K176))</f>
        <v/>
      </c>
      <c r="M176" s="19">
        <f>IF(OR(A176="",G176=""),"",G176*I176*D176)</f>
        <v/>
      </c>
      <c r="N176" s="20">
        <f>IF(OR(L176="",M176="",M176=0),"",L176/M176)</f>
        <v/>
      </c>
      <c r="O176" s="19">
        <f>IF(L176="","",SUM(L$2:L176))</f>
        <v/>
      </c>
      <c r="P176" s="19">
        <f>IF(O176="","",MAX(0,O176,MAX(P$2:P175)))</f>
        <v/>
      </c>
      <c r="Q176" s="19">
        <f>IF(O176="","",O176-P176)</f>
        <v/>
      </c>
    </row>
    <row r="177">
      <c r="A177" s="18" t="n"/>
      <c r="H177">
        <f>IF(OR(A177="",E177="",F177=""),"",IF(C177="V",E177-F177,F177-E177))</f>
        <v/>
      </c>
      <c r="I177">
        <f>IF(A177="","",IFERROR(VLOOKUP(B177,'Configuração'!$A$15:$B$18,2,FALSE),0))</f>
        <v/>
      </c>
      <c r="J177" s="19">
        <f>IF(H177="","",H177*I177*D177)</f>
        <v/>
      </c>
      <c r="K177" s="19" t="n"/>
      <c r="L177" s="19">
        <f>IF(J177="","",J177-N(K177))</f>
        <v/>
      </c>
      <c r="M177" s="19">
        <f>IF(OR(A177="",G177=""),"",G177*I177*D177)</f>
        <v/>
      </c>
      <c r="N177" s="20">
        <f>IF(OR(L177="",M177="",M177=0),"",L177/M177)</f>
        <v/>
      </c>
      <c r="O177" s="19">
        <f>IF(L177="","",SUM(L$2:L177))</f>
        <v/>
      </c>
      <c r="P177" s="19">
        <f>IF(O177="","",MAX(0,O177,MAX(P$2:P176)))</f>
        <v/>
      </c>
      <c r="Q177" s="19">
        <f>IF(O177="","",O177-P177)</f>
        <v/>
      </c>
    </row>
    <row r="178">
      <c r="A178" s="18" t="n"/>
      <c r="H178">
        <f>IF(OR(A178="",E178="",F178=""),"",IF(C178="V",E178-F178,F178-E178))</f>
        <v/>
      </c>
      <c r="I178">
        <f>IF(A178="","",IFERROR(VLOOKUP(B178,'Configuração'!$A$15:$B$18,2,FALSE),0))</f>
        <v/>
      </c>
      <c r="J178" s="19">
        <f>IF(H178="","",H178*I178*D178)</f>
        <v/>
      </c>
      <c r="K178" s="19" t="n"/>
      <c r="L178" s="19">
        <f>IF(J178="","",J178-N(K178))</f>
        <v/>
      </c>
      <c r="M178" s="19">
        <f>IF(OR(A178="",G178=""),"",G178*I178*D178)</f>
        <v/>
      </c>
      <c r="N178" s="20">
        <f>IF(OR(L178="",M178="",M178=0),"",L178/M178)</f>
        <v/>
      </c>
      <c r="O178" s="19">
        <f>IF(L178="","",SUM(L$2:L178))</f>
        <v/>
      </c>
      <c r="P178" s="19">
        <f>IF(O178="","",MAX(0,O178,MAX(P$2:P177)))</f>
        <v/>
      </c>
      <c r="Q178" s="19">
        <f>IF(O178="","",O178-P178)</f>
        <v/>
      </c>
    </row>
    <row r="179">
      <c r="A179" s="18" t="n"/>
      <c r="H179">
        <f>IF(OR(A179="",E179="",F179=""),"",IF(C179="V",E179-F179,F179-E179))</f>
        <v/>
      </c>
      <c r="I179">
        <f>IF(A179="","",IFERROR(VLOOKUP(B179,'Configuração'!$A$15:$B$18,2,FALSE),0))</f>
        <v/>
      </c>
      <c r="J179" s="19">
        <f>IF(H179="","",H179*I179*D179)</f>
        <v/>
      </c>
      <c r="K179" s="19" t="n"/>
      <c r="L179" s="19">
        <f>IF(J179="","",J179-N(K179))</f>
        <v/>
      </c>
      <c r="M179" s="19">
        <f>IF(OR(A179="",G179=""),"",G179*I179*D179)</f>
        <v/>
      </c>
      <c r="N179" s="20">
        <f>IF(OR(L179="",M179="",M179=0),"",L179/M179)</f>
        <v/>
      </c>
      <c r="O179" s="19">
        <f>IF(L179="","",SUM(L$2:L179))</f>
        <v/>
      </c>
      <c r="P179" s="19">
        <f>IF(O179="","",MAX(0,O179,MAX(P$2:P178)))</f>
        <v/>
      </c>
      <c r="Q179" s="19">
        <f>IF(O179="","",O179-P179)</f>
        <v/>
      </c>
    </row>
    <row r="180">
      <c r="A180" s="18" t="n"/>
      <c r="H180">
        <f>IF(OR(A180="",E180="",F180=""),"",IF(C180="V",E180-F180,F180-E180))</f>
        <v/>
      </c>
      <c r="I180">
        <f>IF(A180="","",IFERROR(VLOOKUP(B180,'Configuração'!$A$15:$B$18,2,FALSE),0))</f>
        <v/>
      </c>
      <c r="J180" s="19">
        <f>IF(H180="","",H180*I180*D180)</f>
        <v/>
      </c>
      <c r="K180" s="19" t="n"/>
      <c r="L180" s="19">
        <f>IF(J180="","",J180-N(K180))</f>
        <v/>
      </c>
      <c r="M180" s="19">
        <f>IF(OR(A180="",G180=""),"",G180*I180*D180)</f>
        <v/>
      </c>
      <c r="N180" s="20">
        <f>IF(OR(L180="",M180="",M180=0),"",L180/M180)</f>
        <v/>
      </c>
      <c r="O180" s="19">
        <f>IF(L180="","",SUM(L$2:L180))</f>
        <v/>
      </c>
      <c r="P180" s="19">
        <f>IF(O180="","",MAX(0,O180,MAX(P$2:P179)))</f>
        <v/>
      </c>
      <c r="Q180" s="19">
        <f>IF(O180="","",O180-P180)</f>
        <v/>
      </c>
    </row>
    <row r="181">
      <c r="A181" s="18" t="n"/>
      <c r="H181">
        <f>IF(OR(A181="",E181="",F181=""),"",IF(C181="V",E181-F181,F181-E181))</f>
        <v/>
      </c>
      <c r="I181">
        <f>IF(A181="","",IFERROR(VLOOKUP(B181,'Configuração'!$A$15:$B$18,2,FALSE),0))</f>
        <v/>
      </c>
      <c r="J181" s="19">
        <f>IF(H181="","",H181*I181*D181)</f>
        <v/>
      </c>
      <c r="K181" s="19" t="n"/>
      <c r="L181" s="19">
        <f>IF(J181="","",J181-N(K181))</f>
        <v/>
      </c>
      <c r="M181" s="19">
        <f>IF(OR(A181="",G181=""),"",G181*I181*D181)</f>
        <v/>
      </c>
      <c r="N181" s="20">
        <f>IF(OR(L181="",M181="",M181=0),"",L181/M181)</f>
        <v/>
      </c>
      <c r="O181" s="19">
        <f>IF(L181="","",SUM(L$2:L181))</f>
        <v/>
      </c>
      <c r="P181" s="19">
        <f>IF(O181="","",MAX(0,O181,MAX(P$2:P180)))</f>
        <v/>
      </c>
      <c r="Q181" s="19">
        <f>IF(O181="","",O181-P181)</f>
        <v/>
      </c>
    </row>
    <row r="182">
      <c r="A182" s="18" t="n"/>
      <c r="H182">
        <f>IF(OR(A182="",E182="",F182=""),"",IF(C182="V",E182-F182,F182-E182))</f>
        <v/>
      </c>
      <c r="I182">
        <f>IF(A182="","",IFERROR(VLOOKUP(B182,'Configuração'!$A$15:$B$18,2,FALSE),0))</f>
        <v/>
      </c>
      <c r="J182" s="19">
        <f>IF(H182="","",H182*I182*D182)</f>
        <v/>
      </c>
      <c r="K182" s="19" t="n"/>
      <c r="L182" s="19">
        <f>IF(J182="","",J182-N(K182))</f>
        <v/>
      </c>
      <c r="M182" s="19">
        <f>IF(OR(A182="",G182=""),"",G182*I182*D182)</f>
        <v/>
      </c>
      <c r="N182" s="20">
        <f>IF(OR(L182="",M182="",M182=0),"",L182/M182)</f>
        <v/>
      </c>
      <c r="O182" s="19">
        <f>IF(L182="","",SUM(L$2:L182))</f>
        <v/>
      </c>
      <c r="P182" s="19">
        <f>IF(O182="","",MAX(0,O182,MAX(P$2:P181)))</f>
        <v/>
      </c>
      <c r="Q182" s="19">
        <f>IF(O182="","",O182-P182)</f>
        <v/>
      </c>
    </row>
    <row r="183">
      <c r="A183" s="18" t="n"/>
      <c r="H183">
        <f>IF(OR(A183="",E183="",F183=""),"",IF(C183="V",E183-F183,F183-E183))</f>
        <v/>
      </c>
      <c r="I183">
        <f>IF(A183="","",IFERROR(VLOOKUP(B183,'Configuração'!$A$15:$B$18,2,FALSE),0))</f>
        <v/>
      </c>
      <c r="J183" s="19">
        <f>IF(H183="","",H183*I183*D183)</f>
        <v/>
      </c>
      <c r="K183" s="19" t="n"/>
      <c r="L183" s="19">
        <f>IF(J183="","",J183-N(K183))</f>
        <v/>
      </c>
      <c r="M183" s="19">
        <f>IF(OR(A183="",G183=""),"",G183*I183*D183)</f>
        <v/>
      </c>
      <c r="N183" s="20">
        <f>IF(OR(L183="",M183="",M183=0),"",L183/M183)</f>
        <v/>
      </c>
      <c r="O183" s="19">
        <f>IF(L183="","",SUM(L$2:L183))</f>
        <v/>
      </c>
      <c r="P183" s="19">
        <f>IF(O183="","",MAX(0,O183,MAX(P$2:P182)))</f>
        <v/>
      </c>
      <c r="Q183" s="19">
        <f>IF(O183="","",O183-P183)</f>
        <v/>
      </c>
    </row>
    <row r="184">
      <c r="A184" s="18" t="n"/>
      <c r="H184">
        <f>IF(OR(A184="",E184="",F184=""),"",IF(C184="V",E184-F184,F184-E184))</f>
        <v/>
      </c>
      <c r="I184">
        <f>IF(A184="","",IFERROR(VLOOKUP(B184,'Configuração'!$A$15:$B$18,2,FALSE),0))</f>
        <v/>
      </c>
      <c r="J184" s="19">
        <f>IF(H184="","",H184*I184*D184)</f>
        <v/>
      </c>
      <c r="K184" s="19" t="n"/>
      <c r="L184" s="19">
        <f>IF(J184="","",J184-N(K184))</f>
        <v/>
      </c>
      <c r="M184" s="19">
        <f>IF(OR(A184="",G184=""),"",G184*I184*D184)</f>
        <v/>
      </c>
      <c r="N184" s="20">
        <f>IF(OR(L184="",M184="",M184=0),"",L184/M184)</f>
        <v/>
      </c>
      <c r="O184" s="19">
        <f>IF(L184="","",SUM(L$2:L184))</f>
        <v/>
      </c>
      <c r="P184" s="19">
        <f>IF(O184="","",MAX(0,O184,MAX(P$2:P183)))</f>
        <v/>
      </c>
      <c r="Q184" s="19">
        <f>IF(O184="","",O184-P184)</f>
        <v/>
      </c>
    </row>
    <row r="185">
      <c r="A185" s="18" t="n"/>
      <c r="H185">
        <f>IF(OR(A185="",E185="",F185=""),"",IF(C185="V",E185-F185,F185-E185))</f>
        <v/>
      </c>
      <c r="I185">
        <f>IF(A185="","",IFERROR(VLOOKUP(B185,'Configuração'!$A$15:$B$18,2,FALSE),0))</f>
        <v/>
      </c>
      <c r="J185" s="19">
        <f>IF(H185="","",H185*I185*D185)</f>
        <v/>
      </c>
      <c r="K185" s="19" t="n"/>
      <c r="L185" s="19">
        <f>IF(J185="","",J185-N(K185))</f>
        <v/>
      </c>
      <c r="M185" s="19">
        <f>IF(OR(A185="",G185=""),"",G185*I185*D185)</f>
        <v/>
      </c>
      <c r="N185" s="20">
        <f>IF(OR(L185="",M185="",M185=0),"",L185/M185)</f>
        <v/>
      </c>
      <c r="O185" s="19">
        <f>IF(L185="","",SUM(L$2:L185))</f>
        <v/>
      </c>
      <c r="P185" s="19">
        <f>IF(O185="","",MAX(0,O185,MAX(P$2:P184)))</f>
        <v/>
      </c>
      <c r="Q185" s="19">
        <f>IF(O185="","",O185-P185)</f>
        <v/>
      </c>
    </row>
    <row r="186">
      <c r="A186" s="18" t="n"/>
      <c r="H186">
        <f>IF(OR(A186="",E186="",F186=""),"",IF(C186="V",E186-F186,F186-E186))</f>
        <v/>
      </c>
      <c r="I186">
        <f>IF(A186="","",IFERROR(VLOOKUP(B186,'Configuração'!$A$15:$B$18,2,FALSE),0))</f>
        <v/>
      </c>
      <c r="J186" s="19">
        <f>IF(H186="","",H186*I186*D186)</f>
        <v/>
      </c>
      <c r="K186" s="19" t="n"/>
      <c r="L186" s="19">
        <f>IF(J186="","",J186-N(K186))</f>
        <v/>
      </c>
      <c r="M186" s="19">
        <f>IF(OR(A186="",G186=""),"",G186*I186*D186)</f>
        <v/>
      </c>
      <c r="N186" s="20">
        <f>IF(OR(L186="",M186="",M186=0),"",L186/M186)</f>
        <v/>
      </c>
      <c r="O186" s="19">
        <f>IF(L186="","",SUM(L$2:L186))</f>
        <v/>
      </c>
      <c r="P186" s="19">
        <f>IF(O186="","",MAX(0,O186,MAX(P$2:P185)))</f>
        <v/>
      </c>
      <c r="Q186" s="19">
        <f>IF(O186="","",O186-P186)</f>
        <v/>
      </c>
    </row>
    <row r="187">
      <c r="A187" s="18" t="n"/>
      <c r="H187">
        <f>IF(OR(A187="",E187="",F187=""),"",IF(C187="V",E187-F187,F187-E187))</f>
        <v/>
      </c>
      <c r="I187">
        <f>IF(A187="","",IFERROR(VLOOKUP(B187,'Configuração'!$A$15:$B$18,2,FALSE),0))</f>
        <v/>
      </c>
      <c r="J187" s="19">
        <f>IF(H187="","",H187*I187*D187)</f>
        <v/>
      </c>
      <c r="K187" s="19" t="n"/>
      <c r="L187" s="19">
        <f>IF(J187="","",J187-N(K187))</f>
        <v/>
      </c>
      <c r="M187" s="19">
        <f>IF(OR(A187="",G187=""),"",G187*I187*D187)</f>
        <v/>
      </c>
      <c r="N187" s="20">
        <f>IF(OR(L187="",M187="",M187=0),"",L187/M187)</f>
        <v/>
      </c>
      <c r="O187" s="19">
        <f>IF(L187="","",SUM(L$2:L187))</f>
        <v/>
      </c>
      <c r="P187" s="19">
        <f>IF(O187="","",MAX(0,O187,MAX(P$2:P186)))</f>
        <v/>
      </c>
      <c r="Q187" s="19">
        <f>IF(O187="","",O187-P187)</f>
        <v/>
      </c>
    </row>
    <row r="188">
      <c r="A188" s="18" t="n"/>
      <c r="H188">
        <f>IF(OR(A188="",E188="",F188=""),"",IF(C188="V",E188-F188,F188-E188))</f>
        <v/>
      </c>
      <c r="I188">
        <f>IF(A188="","",IFERROR(VLOOKUP(B188,'Configuração'!$A$15:$B$18,2,FALSE),0))</f>
        <v/>
      </c>
      <c r="J188" s="19">
        <f>IF(H188="","",H188*I188*D188)</f>
        <v/>
      </c>
      <c r="K188" s="19" t="n"/>
      <c r="L188" s="19">
        <f>IF(J188="","",J188-N(K188))</f>
        <v/>
      </c>
      <c r="M188" s="19">
        <f>IF(OR(A188="",G188=""),"",G188*I188*D188)</f>
        <v/>
      </c>
      <c r="N188" s="20">
        <f>IF(OR(L188="",M188="",M188=0),"",L188/M188)</f>
        <v/>
      </c>
      <c r="O188" s="19">
        <f>IF(L188="","",SUM(L$2:L188))</f>
        <v/>
      </c>
      <c r="P188" s="19">
        <f>IF(O188="","",MAX(0,O188,MAX(P$2:P187)))</f>
        <v/>
      </c>
      <c r="Q188" s="19">
        <f>IF(O188="","",O188-P188)</f>
        <v/>
      </c>
    </row>
    <row r="189">
      <c r="A189" s="18" t="n"/>
      <c r="H189">
        <f>IF(OR(A189="",E189="",F189=""),"",IF(C189="V",E189-F189,F189-E189))</f>
        <v/>
      </c>
      <c r="I189">
        <f>IF(A189="","",IFERROR(VLOOKUP(B189,'Configuração'!$A$15:$B$18,2,FALSE),0))</f>
        <v/>
      </c>
      <c r="J189" s="19">
        <f>IF(H189="","",H189*I189*D189)</f>
        <v/>
      </c>
      <c r="K189" s="19" t="n"/>
      <c r="L189" s="19">
        <f>IF(J189="","",J189-N(K189))</f>
        <v/>
      </c>
      <c r="M189" s="19">
        <f>IF(OR(A189="",G189=""),"",G189*I189*D189)</f>
        <v/>
      </c>
      <c r="N189" s="20">
        <f>IF(OR(L189="",M189="",M189=0),"",L189/M189)</f>
        <v/>
      </c>
      <c r="O189" s="19">
        <f>IF(L189="","",SUM(L$2:L189))</f>
        <v/>
      </c>
      <c r="P189" s="19">
        <f>IF(O189="","",MAX(0,O189,MAX(P$2:P188)))</f>
        <v/>
      </c>
      <c r="Q189" s="19">
        <f>IF(O189="","",O189-P189)</f>
        <v/>
      </c>
    </row>
    <row r="190">
      <c r="A190" s="18" t="n"/>
      <c r="H190">
        <f>IF(OR(A190="",E190="",F190=""),"",IF(C190="V",E190-F190,F190-E190))</f>
        <v/>
      </c>
      <c r="I190">
        <f>IF(A190="","",IFERROR(VLOOKUP(B190,'Configuração'!$A$15:$B$18,2,FALSE),0))</f>
        <v/>
      </c>
      <c r="J190" s="19">
        <f>IF(H190="","",H190*I190*D190)</f>
        <v/>
      </c>
      <c r="K190" s="19" t="n"/>
      <c r="L190" s="19">
        <f>IF(J190="","",J190-N(K190))</f>
        <v/>
      </c>
      <c r="M190" s="19">
        <f>IF(OR(A190="",G190=""),"",G190*I190*D190)</f>
        <v/>
      </c>
      <c r="N190" s="20">
        <f>IF(OR(L190="",M190="",M190=0),"",L190/M190)</f>
        <v/>
      </c>
      <c r="O190" s="19">
        <f>IF(L190="","",SUM(L$2:L190))</f>
        <v/>
      </c>
      <c r="P190" s="19">
        <f>IF(O190="","",MAX(0,O190,MAX(P$2:P189)))</f>
        <v/>
      </c>
      <c r="Q190" s="19">
        <f>IF(O190="","",O190-P190)</f>
        <v/>
      </c>
    </row>
    <row r="191">
      <c r="A191" s="18" t="n"/>
      <c r="H191">
        <f>IF(OR(A191="",E191="",F191=""),"",IF(C191="V",E191-F191,F191-E191))</f>
        <v/>
      </c>
      <c r="I191">
        <f>IF(A191="","",IFERROR(VLOOKUP(B191,'Configuração'!$A$15:$B$18,2,FALSE),0))</f>
        <v/>
      </c>
      <c r="J191" s="19">
        <f>IF(H191="","",H191*I191*D191)</f>
        <v/>
      </c>
      <c r="K191" s="19" t="n"/>
      <c r="L191" s="19">
        <f>IF(J191="","",J191-N(K191))</f>
        <v/>
      </c>
      <c r="M191" s="19">
        <f>IF(OR(A191="",G191=""),"",G191*I191*D191)</f>
        <v/>
      </c>
      <c r="N191" s="20">
        <f>IF(OR(L191="",M191="",M191=0),"",L191/M191)</f>
        <v/>
      </c>
      <c r="O191" s="19">
        <f>IF(L191="","",SUM(L$2:L191))</f>
        <v/>
      </c>
      <c r="P191" s="19">
        <f>IF(O191="","",MAX(0,O191,MAX(P$2:P190)))</f>
        <v/>
      </c>
      <c r="Q191" s="19">
        <f>IF(O191="","",O191-P191)</f>
        <v/>
      </c>
    </row>
    <row r="192">
      <c r="A192" s="18" t="n"/>
      <c r="H192">
        <f>IF(OR(A192="",E192="",F192=""),"",IF(C192="V",E192-F192,F192-E192))</f>
        <v/>
      </c>
      <c r="I192">
        <f>IF(A192="","",IFERROR(VLOOKUP(B192,'Configuração'!$A$15:$B$18,2,FALSE),0))</f>
        <v/>
      </c>
      <c r="J192" s="19">
        <f>IF(H192="","",H192*I192*D192)</f>
        <v/>
      </c>
      <c r="K192" s="19" t="n"/>
      <c r="L192" s="19">
        <f>IF(J192="","",J192-N(K192))</f>
        <v/>
      </c>
      <c r="M192" s="19">
        <f>IF(OR(A192="",G192=""),"",G192*I192*D192)</f>
        <v/>
      </c>
      <c r="N192" s="20">
        <f>IF(OR(L192="",M192="",M192=0),"",L192/M192)</f>
        <v/>
      </c>
      <c r="O192" s="19">
        <f>IF(L192="","",SUM(L$2:L192))</f>
        <v/>
      </c>
      <c r="P192" s="19">
        <f>IF(O192="","",MAX(0,O192,MAX(P$2:P191)))</f>
        <v/>
      </c>
      <c r="Q192" s="19">
        <f>IF(O192="","",O192-P192)</f>
        <v/>
      </c>
    </row>
    <row r="193">
      <c r="A193" s="18" t="n"/>
      <c r="H193">
        <f>IF(OR(A193="",E193="",F193=""),"",IF(C193="V",E193-F193,F193-E193))</f>
        <v/>
      </c>
      <c r="I193">
        <f>IF(A193="","",IFERROR(VLOOKUP(B193,'Configuração'!$A$15:$B$18,2,FALSE),0))</f>
        <v/>
      </c>
      <c r="J193" s="19">
        <f>IF(H193="","",H193*I193*D193)</f>
        <v/>
      </c>
      <c r="K193" s="19" t="n"/>
      <c r="L193" s="19">
        <f>IF(J193="","",J193-N(K193))</f>
        <v/>
      </c>
      <c r="M193" s="19">
        <f>IF(OR(A193="",G193=""),"",G193*I193*D193)</f>
        <v/>
      </c>
      <c r="N193" s="20">
        <f>IF(OR(L193="",M193="",M193=0),"",L193/M193)</f>
        <v/>
      </c>
      <c r="O193" s="19">
        <f>IF(L193="","",SUM(L$2:L193))</f>
        <v/>
      </c>
      <c r="P193" s="19">
        <f>IF(O193="","",MAX(0,O193,MAX(P$2:P192)))</f>
        <v/>
      </c>
      <c r="Q193" s="19">
        <f>IF(O193="","",O193-P193)</f>
        <v/>
      </c>
    </row>
    <row r="194">
      <c r="A194" s="18" t="n"/>
      <c r="H194">
        <f>IF(OR(A194="",E194="",F194=""),"",IF(C194="V",E194-F194,F194-E194))</f>
        <v/>
      </c>
      <c r="I194">
        <f>IF(A194="","",IFERROR(VLOOKUP(B194,'Configuração'!$A$15:$B$18,2,FALSE),0))</f>
        <v/>
      </c>
      <c r="J194" s="19">
        <f>IF(H194="","",H194*I194*D194)</f>
        <v/>
      </c>
      <c r="K194" s="19" t="n"/>
      <c r="L194" s="19">
        <f>IF(J194="","",J194-N(K194))</f>
        <v/>
      </c>
      <c r="M194" s="19">
        <f>IF(OR(A194="",G194=""),"",G194*I194*D194)</f>
        <v/>
      </c>
      <c r="N194" s="20">
        <f>IF(OR(L194="",M194="",M194=0),"",L194/M194)</f>
        <v/>
      </c>
      <c r="O194" s="19">
        <f>IF(L194="","",SUM(L$2:L194))</f>
        <v/>
      </c>
      <c r="P194" s="19">
        <f>IF(O194="","",MAX(0,O194,MAX(P$2:P193)))</f>
        <v/>
      </c>
      <c r="Q194" s="19">
        <f>IF(O194="","",O194-P194)</f>
        <v/>
      </c>
    </row>
    <row r="195">
      <c r="A195" s="18" t="n"/>
      <c r="H195">
        <f>IF(OR(A195="",E195="",F195=""),"",IF(C195="V",E195-F195,F195-E195))</f>
        <v/>
      </c>
      <c r="I195">
        <f>IF(A195="","",IFERROR(VLOOKUP(B195,'Configuração'!$A$15:$B$18,2,FALSE),0))</f>
        <v/>
      </c>
      <c r="J195" s="19">
        <f>IF(H195="","",H195*I195*D195)</f>
        <v/>
      </c>
      <c r="K195" s="19" t="n"/>
      <c r="L195" s="19">
        <f>IF(J195="","",J195-N(K195))</f>
        <v/>
      </c>
      <c r="M195" s="19">
        <f>IF(OR(A195="",G195=""),"",G195*I195*D195)</f>
        <v/>
      </c>
      <c r="N195" s="20">
        <f>IF(OR(L195="",M195="",M195=0),"",L195/M195)</f>
        <v/>
      </c>
      <c r="O195" s="19">
        <f>IF(L195="","",SUM(L$2:L195))</f>
        <v/>
      </c>
      <c r="P195" s="19">
        <f>IF(O195="","",MAX(0,O195,MAX(P$2:P194)))</f>
        <v/>
      </c>
      <c r="Q195" s="19">
        <f>IF(O195="","",O195-P195)</f>
        <v/>
      </c>
    </row>
    <row r="196">
      <c r="A196" s="18" t="n"/>
      <c r="H196">
        <f>IF(OR(A196="",E196="",F196=""),"",IF(C196="V",E196-F196,F196-E196))</f>
        <v/>
      </c>
      <c r="I196">
        <f>IF(A196="","",IFERROR(VLOOKUP(B196,'Configuração'!$A$15:$B$18,2,FALSE),0))</f>
        <v/>
      </c>
      <c r="J196" s="19">
        <f>IF(H196="","",H196*I196*D196)</f>
        <v/>
      </c>
      <c r="K196" s="19" t="n"/>
      <c r="L196" s="19">
        <f>IF(J196="","",J196-N(K196))</f>
        <v/>
      </c>
      <c r="M196" s="19">
        <f>IF(OR(A196="",G196=""),"",G196*I196*D196)</f>
        <v/>
      </c>
      <c r="N196" s="20">
        <f>IF(OR(L196="",M196="",M196=0),"",L196/M196)</f>
        <v/>
      </c>
      <c r="O196" s="19">
        <f>IF(L196="","",SUM(L$2:L196))</f>
        <v/>
      </c>
      <c r="P196" s="19">
        <f>IF(O196="","",MAX(0,O196,MAX(P$2:P195)))</f>
        <v/>
      </c>
      <c r="Q196" s="19">
        <f>IF(O196="","",O196-P196)</f>
        <v/>
      </c>
    </row>
    <row r="197">
      <c r="A197" s="18" t="n"/>
      <c r="H197">
        <f>IF(OR(A197="",E197="",F197=""),"",IF(C197="V",E197-F197,F197-E197))</f>
        <v/>
      </c>
      <c r="I197">
        <f>IF(A197="","",IFERROR(VLOOKUP(B197,'Configuração'!$A$15:$B$18,2,FALSE),0))</f>
        <v/>
      </c>
      <c r="J197" s="19">
        <f>IF(H197="","",H197*I197*D197)</f>
        <v/>
      </c>
      <c r="K197" s="19" t="n"/>
      <c r="L197" s="19">
        <f>IF(J197="","",J197-N(K197))</f>
        <v/>
      </c>
      <c r="M197" s="19">
        <f>IF(OR(A197="",G197=""),"",G197*I197*D197)</f>
        <v/>
      </c>
      <c r="N197" s="20">
        <f>IF(OR(L197="",M197="",M197=0),"",L197/M197)</f>
        <v/>
      </c>
      <c r="O197" s="19">
        <f>IF(L197="","",SUM(L$2:L197))</f>
        <v/>
      </c>
      <c r="P197" s="19">
        <f>IF(O197="","",MAX(0,O197,MAX(P$2:P196)))</f>
        <v/>
      </c>
      <c r="Q197" s="19">
        <f>IF(O197="","",O197-P197)</f>
        <v/>
      </c>
    </row>
    <row r="198">
      <c r="A198" s="18" t="n"/>
      <c r="H198">
        <f>IF(OR(A198="",E198="",F198=""),"",IF(C198="V",E198-F198,F198-E198))</f>
        <v/>
      </c>
      <c r="I198">
        <f>IF(A198="","",IFERROR(VLOOKUP(B198,'Configuração'!$A$15:$B$18,2,FALSE),0))</f>
        <v/>
      </c>
      <c r="J198" s="19">
        <f>IF(H198="","",H198*I198*D198)</f>
        <v/>
      </c>
      <c r="K198" s="19" t="n"/>
      <c r="L198" s="19">
        <f>IF(J198="","",J198-N(K198))</f>
        <v/>
      </c>
      <c r="M198" s="19">
        <f>IF(OR(A198="",G198=""),"",G198*I198*D198)</f>
        <v/>
      </c>
      <c r="N198" s="20">
        <f>IF(OR(L198="",M198="",M198=0),"",L198/M198)</f>
        <v/>
      </c>
      <c r="O198" s="19">
        <f>IF(L198="","",SUM(L$2:L198))</f>
        <v/>
      </c>
      <c r="P198" s="19">
        <f>IF(O198="","",MAX(0,O198,MAX(P$2:P197)))</f>
        <v/>
      </c>
      <c r="Q198" s="19">
        <f>IF(O198="","",O198-P198)</f>
        <v/>
      </c>
    </row>
    <row r="199">
      <c r="A199" s="18" t="n"/>
      <c r="H199">
        <f>IF(OR(A199="",E199="",F199=""),"",IF(C199="V",E199-F199,F199-E199))</f>
        <v/>
      </c>
      <c r="I199">
        <f>IF(A199="","",IFERROR(VLOOKUP(B199,'Configuração'!$A$15:$B$18,2,FALSE),0))</f>
        <v/>
      </c>
      <c r="J199" s="19">
        <f>IF(H199="","",H199*I199*D199)</f>
        <v/>
      </c>
      <c r="K199" s="19" t="n"/>
      <c r="L199" s="19">
        <f>IF(J199="","",J199-N(K199))</f>
        <v/>
      </c>
      <c r="M199" s="19">
        <f>IF(OR(A199="",G199=""),"",G199*I199*D199)</f>
        <v/>
      </c>
      <c r="N199" s="20">
        <f>IF(OR(L199="",M199="",M199=0),"",L199/M199)</f>
        <v/>
      </c>
      <c r="O199" s="19">
        <f>IF(L199="","",SUM(L$2:L199))</f>
        <v/>
      </c>
      <c r="P199" s="19">
        <f>IF(O199="","",MAX(0,O199,MAX(P$2:P198)))</f>
        <v/>
      </c>
      <c r="Q199" s="19">
        <f>IF(O199="","",O199-P199)</f>
        <v/>
      </c>
    </row>
    <row r="200">
      <c r="A200" s="18" t="n"/>
      <c r="H200">
        <f>IF(OR(A200="",E200="",F200=""),"",IF(C200="V",E200-F200,F200-E200))</f>
        <v/>
      </c>
      <c r="I200">
        <f>IF(A200="","",IFERROR(VLOOKUP(B200,'Configuração'!$A$15:$B$18,2,FALSE),0))</f>
        <v/>
      </c>
      <c r="J200" s="19">
        <f>IF(H200="","",H200*I200*D200)</f>
        <v/>
      </c>
      <c r="K200" s="19" t="n"/>
      <c r="L200" s="19">
        <f>IF(J200="","",J200-N(K200))</f>
        <v/>
      </c>
      <c r="M200" s="19">
        <f>IF(OR(A200="",G200=""),"",G200*I200*D200)</f>
        <v/>
      </c>
      <c r="N200" s="20">
        <f>IF(OR(L200="",M200="",M200=0),"",L200/M200)</f>
        <v/>
      </c>
      <c r="O200" s="19">
        <f>IF(L200="","",SUM(L$2:L200))</f>
        <v/>
      </c>
      <c r="P200" s="19">
        <f>IF(O200="","",MAX(0,O200,MAX(P$2:P199)))</f>
        <v/>
      </c>
      <c r="Q200" s="19">
        <f>IF(O200="","",O200-P200)</f>
        <v/>
      </c>
    </row>
    <row r="201">
      <c r="A201" s="18" t="n"/>
      <c r="H201">
        <f>IF(OR(A201="",E201="",F201=""),"",IF(C201="V",E201-F201,F201-E201))</f>
        <v/>
      </c>
      <c r="I201">
        <f>IF(A201="","",IFERROR(VLOOKUP(B201,'Configuração'!$A$15:$B$18,2,FALSE),0))</f>
        <v/>
      </c>
      <c r="J201" s="19">
        <f>IF(H201="","",H201*I201*D201)</f>
        <v/>
      </c>
      <c r="K201" s="19" t="n"/>
      <c r="L201" s="19">
        <f>IF(J201="","",J201-N(K201))</f>
        <v/>
      </c>
      <c r="M201" s="19">
        <f>IF(OR(A201="",G201=""),"",G201*I201*D201)</f>
        <v/>
      </c>
      <c r="N201" s="20">
        <f>IF(OR(L201="",M201="",M201=0),"",L201/M201)</f>
        <v/>
      </c>
      <c r="O201" s="19">
        <f>IF(L201="","",SUM(L$2:L201))</f>
        <v/>
      </c>
      <c r="P201" s="19">
        <f>IF(O201="","",MAX(0,O201,MAX(P$2:P200)))</f>
        <v/>
      </c>
      <c r="Q201" s="19">
        <f>IF(O201="","",O201-P201)</f>
        <v/>
      </c>
    </row>
    <row r="202">
      <c r="A202" s="18" t="n"/>
      <c r="H202">
        <f>IF(OR(A202="",E202="",F202=""),"",IF(C202="V",E202-F202,F202-E202))</f>
        <v/>
      </c>
      <c r="I202">
        <f>IF(A202="","",IFERROR(VLOOKUP(B202,'Configuração'!$A$15:$B$18,2,FALSE),0))</f>
        <v/>
      </c>
      <c r="J202" s="19">
        <f>IF(H202="","",H202*I202*D202)</f>
        <v/>
      </c>
      <c r="K202" s="19" t="n"/>
      <c r="L202" s="19">
        <f>IF(J202="","",J202-N(K202))</f>
        <v/>
      </c>
      <c r="M202" s="19">
        <f>IF(OR(A202="",G202=""),"",G202*I202*D202)</f>
        <v/>
      </c>
      <c r="N202" s="20">
        <f>IF(OR(L202="",M202="",M202=0),"",L202/M202)</f>
        <v/>
      </c>
      <c r="O202" s="19">
        <f>IF(L202="","",SUM(L$2:L202))</f>
        <v/>
      </c>
      <c r="P202" s="19">
        <f>IF(O202="","",MAX(0,O202,MAX(P$2:P201)))</f>
        <v/>
      </c>
      <c r="Q202" s="19">
        <f>IF(O202="","",O202-P202)</f>
        <v/>
      </c>
    </row>
    <row r="203">
      <c r="A203" s="18" t="n"/>
      <c r="H203">
        <f>IF(OR(A203="",E203="",F203=""),"",IF(C203="V",E203-F203,F203-E203))</f>
        <v/>
      </c>
      <c r="I203">
        <f>IF(A203="","",IFERROR(VLOOKUP(B203,'Configuração'!$A$15:$B$18,2,FALSE),0))</f>
        <v/>
      </c>
      <c r="J203" s="19">
        <f>IF(H203="","",H203*I203*D203)</f>
        <v/>
      </c>
      <c r="K203" s="19" t="n"/>
      <c r="L203" s="19">
        <f>IF(J203="","",J203-N(K203))</f>
        <v/>
      </c>
      <c r="M203" s="19">
        <f>IF(OR(A203="",G203=""),"",G203*I203*D203)</f>
        <v/>
      </c>
      <c r="N203" s="20">
        <f>IF(OR(L203="",M203="",M203=0),"",L203/M203)</f>
        <v/>
      </c>
      <c r="O203" s="19">
        <f>IF(L203="","",SUM(L$2:L203))</f>
        <v/>
      </c>
      <c r="P203" s="19">
        <f>IF(O203="","",MAX(0,O203,MAX(P$2:P202)))</f>
        <v/>
      </c>
      <c r="Q203" s="19">
        <f>IF(O203="","",O203-P203)</f>
        <v/>
      </c>
    </row>
    <row r="204">
      <c r="A204" s="18" t="n"/>
      <c r="H204">
        <f>IF(OR(A204="",E204="",F204=""),"",IF(C204="V",E204-F204,F204-E204))</f>
        <v/>
      </c>
      <c r="I204">
        <f>IF(A204="","",IFERROR(VLOOKUP(B204,'Configuração'!$A$15:$B$18,2,FALSE),0))</f>
        <v/>
      </c>
      <c r="J204" s="19">
        <f>IF(H204="","",H204*I204*D204)</f>
        <v/>
      </c>
      <c r="K204" s="19" t="n"/>
      <c r="L204" s="19">
        <f>IF(J204="","",J204-N(K204))</f>
        <v/>
      </c>
      <c r="M204" s="19">
        <f>IF(OR(A204="",G204=""),"",G204*I204*D204)</f>
        <v/>
      </c>
      <c r="N204" s="20">
        <f>IF(OR(L204="",M204="",M204=0),"",L204/M204)</f>
        <v/>
      </c>
      <c r="O204" s="19">
        <f>IF(L204="","",SUM(L$2:L204))</f>
        <v/>
      </c>
      <c r="P204" s="19">
        <f>IF(O204="","",MAX(0,O204,MAX(P$2:P203)))</f>
        <v/>
      </c>
      <c r="Q204" s="19">
        <f>IF(O204="","",O204-P204)</f>
        <v/>
      </c>
    </row>
    <row r="205">
      <c r="A205" s="18" t="n"/>
      <c r="H205">
        <f>IF(OR(A205="",E205="",F205=""),"",IF(C205="V",E205-F205,F205-E205))</f>
        <v/>
      </c>
      <c r="I205">
        <f>IF(A205="","",IFERROR(VLOOKUP(B205,'Configuração'!$A$15:$B$18,2,FALSE),0))</f>
        <v/>
      </c>
      <c r="J205" s="19">
        <f>IF(H205="","",H205*I205*D205)</f>
        <v/>
      </c>
      <c r="K205" s="19" t="n"/>
      <c r="L205" s="19">
        <f>IF(J205="","",J205-N(K205))</f>
        <v/>
      </c>
      <c r="M205" s="19">
        <f>IF(OR(A205="",G205=""),"",G205*I205*D205)</f>
        <v/>
      </c>
      <c r="N205" s="20">
        <f>IF(OR(L205="",M205="",M205=0),"",L205/M205)</f>
        <v/>
      </c>
      <c r="O205" s="19">
        <f>IF(L205="","",SUM(L$2:L205))</f>
        <v/>
      </c>
      <c r="P205" s="19">
        <f>IF(O205="","",MAX(0,O205,MAX(P$2:P204)))</f>
        <v/>
      </c>
      <c r="Q205" s="19">
        <f>IF(O205="","",O205-P205)</f>
        <v/>
      </c>
    </row>
    <row r="206">
      <c r="A206" s="18" t="n"/>
      <c r="H206">
        <f>IF(OR(A206="",E206="",F206=""),"",IF(C206="V",E206-F206,F206-E206))</f>
        <v/>
      </c>
      <c r="I206">
        <f>IF(A206="","",IFERROR(VLOOKUP(B206,'Configuração'!$A$15:$B$18,2,FALSE),0))</f>
        <v/>
      </c>
      <c r="J206" s="19">
        <f>IF(H206="","",H206*I206*D206)</f>
        <v/>
      </c>
      <c r="K206" s="19" t="n"/>
      <c r="L206" s="19">
        <f>IF(J206="","",J206-N(K206))</f>
        <v/>
      </c>
      <c r="M206" s="19">
        <f>IF(OR(A206="",G206=""),"",G206*I206*D206)</f>
        <v/>
      </c>
      <c r="N206" s="20">
        <f>IF(OR(L206="",M206="",M206=0),"",L206/M206)</f>
        <v/>
      </c>
      <c r="O206" s="19">
        <f>IF(L206="","",SUM(L$2:L206))</f>
        <v/>
      </c>
      <c r="P206" s="19">
        <f>IF(O206="","",MAX(0,O206,MAX(P$2:P205)))</f>
        <v/>
      </c>
      <c r="Q206" s="19">
        <f>IF(O206="","",O206-P206)</f>
        <v/>
      </c>
    </row>
    <row r="207">
      <c r="A207" s="18" t="n"/>
      <c r="H207">
        <f>IF(OR(A207="",E207="",F207=""),"",IF(C207="V",E207-F207,F207-E207))</f>
        <v/>
      </c>
      <c r="I207">
        <f>IF(A207="","",IFERROR(VLOOKUP(B207,'Configuração'!$A$15:$B$18,2,FALSE),0))</f>
        <v/>
      </c>
      <c r="J207" s="19">
        <f>IF(H207="","",H207*I207*D207)</f>
        <v/>
      </c>
      <c r="K207" s="19" t="n"/>
      <c r="L207" s="19">
        <f>IF(J207="","",J207-N(K207))</f>
        <v/>
      </c>
      <c r="M207" s="19">
        <f>IF(OR(A207="",G207=""),"",G207*I207*D207)</f>
        <v/>
      </c>
      <c r="N207" s="20">
        <f>IF(OR(L207="",M207="",M207=0),"",L207/M207)</f>
        <v/>
      </c>
      <c r="O207" s="19">
        <f>IF(L207="","",SUM(L$2:L207))</f>
        <v/>
      </c>
      <c r="P207" s="19">
        <f>IF(O207="","",MAX(0,O207,MAX(P$2:P206)))</f>
        <v/>
      </c>
      <c r="Q207" s="19">
        <f>IF(O207="","",O207-P207)</f>
        <v/>
      </c>
    </row>
    <row r="208">
      <c r="A208" s="18" t="n"/>
      <c r="H208">
        <f>IF(OR(A208="",E208="",F208=""),"",IF(C208="V",E208-F208,F208-E208))</f>
        <v/>
      </c>
      <c r="I208">
        <f>IF(A208="","",IFERROR(VLOOKUP(B208,'Configuração'!$A$15:$B$18,2,FALSE),0))</f>
        <v/>
      </c>
      <c r="J208" s="19">
        <f>IF(H208="","",H208*I208*D208)</f>
        <v/>
      </c>
      <c r="K208" s="19" t="n"/>
      <c r="L208" s="19">
        <f>IF(J208="","",J208-N(K208))</f>
        <v/>
      </c>
      <c r="M208" s="19">
        <f>IF(OR(A208="",G208=""),"",G208*I208*D208)</f>
        <v/>
      </c>
      <c r="N208" s="20">
        <f>IF(OR(L208="",M208="",M208=0),"",L208/M208)</f>
        <v/>
      </c>
      <c r="O208" s="19">
        <f>IF(L208="","",SUM(L$2:L208))</f>
        <v/>
      </c>
      <c r="P208" s="19">
        <f>IF(O208="","",MAX(0,O208,MAX(P$2:P207)))</f>
        <v/>
      </c>
      <c r="Q208" s="19">
        <f>IF(O208="","",O208-P208)</f>
        <v/>
      </c>
    </row>
    <row r="209">
      <c r="A209" s="18" t="n"/>
      <c r="H209">
        <f>IF(OR(A209="",E209="",F209=""),"",IF(C209="V",E209-F209,F209-E209))</f>
        <v/>
      </c>
      <c r="I209">
        <f>IF(A209="","",IFERROR(VLOOKUP(B209,'Configuração'!$A$15:$B$18,2,FALSE),0))</f>
        <v/>
      </c>
      <c r="J209" s="19">
        <f>IF(H209="","",H209*I209*D209)</f>
        <v/>
      </c>
      <c r="K209" s="19" t="n"/>
      <c r="L209" s="19">
        <f>IF(J209="","",J209-N(K209))</f>
        <v/>
      </c>
      <c r="M209" s="19">
        <f>IF(OR(A209="",G209=""),"",G209*I209*D209)</f>
        <v/>
      </c>
      <c r="N209" s="20">
        <f>IF(OR(L209="",M209="",M209=0),"",L209/M209)</f>
        <v/>
      </c>
      <c r="O209" s="19">
        <f>IF(L209="","",SUM(L$2:L209))</f>
        <v/>
      </c>
      <c r="P209" s="19">
        <f>IF(O209="","",MAX(0,O209,MAX(P$2:P208)))</f>
        <v/>
      </c>
      <c r="Q209" s="19">
        <f>IF(O209="","",O209-P209)</f>
        <v/>
      </c>
    </row>
    <row r="210">
      <c r="A210" s="18" t="n"/>
      <c r="H210">
        <f>IF(OR(A210="",E210="",F210=""),"",IF(C210="V",E210-F210,F210-E210))</f>
        <v/>
      </c>
      <c r="I210">
        <f>IF(A210="","",IFERROR(VLOOKUP(B210,'Configuração'!$A$15:$B$18,2,FALSE),0))</f>
        <v/>
      </c>
      <c r="J210" s="19">
        <f>IF(H210="","",H210*I210*D210)</f>
        <v/>
      </c>
      <c r="K210" s="19" t="n"/>
      <c r="L210" s="19">
        <f>IF(J210="","",J210-N(K210))</f>
        <v/>
      </c>
      <c r="M210" s="19">
        <f>IF(OR(A210="",G210=""),"",G210*I210*D210)</f>
        <v/>
      </c>
      <c r="N210" s="20">
        <f>IF(OR(L210="",M210="",M210=0),"",L210/M210)</f>
        <v/>
      </c>
      <c r="O210" s="19">
        <f>IF(L210="","",SUM(L$2:L210))</f>
        <v/>
      </c>
      <c r="P210" s="19">
        <f>IF(O210="","",MAX(0,O210,MAX(P$2:P209)))</f>
        <v/>
      </c>
      <c r="Q210" s="19">
        <f>IF(O210="","",O210-P210)</f>
        <v/>
      </c>
    </row>
    <row r="211">
      <c r="A211" s="18" t="n"/>
      <c r="H211">
        <f>IF(OR(A211="",E211="",F211=""),"",IF(C211="V",E211-F211,F211-E211))</f>
        <v/>
      </c>
      <c r="I211">
        <f>IF(A211="","",IFERROR(VLOOKUP(B211,'Configuração'!$A$15:$B$18,2,FALSE),0))</f>
        <v/>
      </c>
      <c r="J211" s="19">
        <f>IF(H211="","",H211*I211*D211)</f>
        <v/>
      </c>
      <c r="K211" s="19" t="n"/>
      <c r="L211" s="19">
        <f>IF(J211="","",J211-N(K211))</f>
        <v/>
      </c>
      <c r="M211" s="19">
        <f>IF(OR(A211="",G211=""),"",G211*I211*D211)</f>
        <v/>
      </c>
      <c r="N211" s="20">
        <f>IF(OR(L211="",M211="",M211=0),"",L211/M211)</f>
        <v/>
      </c>
      <c r="O211" s="19">
        <f>IF(L211="","",SUM(L$2:L211))</f>
        <v/>
      </c>
      <c r="P211" s="19">
        <f>IF(O211="","",MAX(0,O211,MAX(P$2:P210)))</f>
        <v/>
      </c>
      <c r="Q211" s="19">
        <f>IF(O211="","",O211-P211)</f>
        <v/>
      </c>
    </row>
    <row r="212">
      <c r="A212" s="18" t="n"/>
      <c r="H212">
        <f>IF(OR(A212="",E212="",F212=""),"",IF(C212="V",E212-F212,F212-E212))</f>
        <v/>
      </c>
      <c r="I212">
        <f>IF(A212="","",IFERROR(VLOOKUP(B212,'Configuração'!$A$15:$B$18,2,FALSE),0))</f>
        <v/>
      </c>
      <c r="J212" s="19">
        <f>IF(H212="","",H212*I212*D212)</f>
        <v/>
      </c>
      <c r="K212" s="19" t="n"/>
      <c r="L212" s="19">
        <f>IF(J212="","",J212-N(K212))</f>
        <v/>
      </c>
      <c r="M212" s="19">
        <f>IF(OR(A212="",G212=""),"",G212*I212*D212)</f>
        <v/>
      </c>
      <c r="N212" s="20">
        <f>IF(OR(L212="",M212="",M212=0),"",L212/M212)</f>
        <v/>
      </c>
      <c r="O212" s="19">
        <f>IF(L212="","",SUM(L$2:L212))</f>
        <v/>
      </c>
      <c r="P212" s="19">
        <f>IF(O212="","",MAX(0,O212,MAX(P$2:P211)))</f>
        <v/>
      </c>
      <c r="Q212" s="19">
        <f>IF(O212="","",O212-P212)</f>
        <v/>
      </c>
    </row>
    <row r="213">
      <c r="A213" s="18" t="n"/>
      <c r="H213">
        <f>IF(OR(A213="",E213="",F213=""),"",IF(C213="V",E213-F213,F213-E213))</f>
        <v/>
      </c>
      <c r="I213">
        <f>IF(A213="","",IFERROR(VLOOKUP(B213,'Configuração'!$A$15:$B$18,2,FALSE),0))</f>
        <v/>
      </c>
      <c r="J213" s="19">
        <f>IF(H213="","",H213*I213*D213)</f>
        <v/>
      </c>
      <c r="K213" s="19" t="n"/>
      <c r="L213" s="19">
        <f>IF(J213="","",J213-N(K213))</f>
        <v/>
      </c>
      <c r="M213" s="19">
        <f>IF(OR(A213="",G213=""),"",G213*I213*D213)</f>
        <v/>
      </c>
      <c r="N213" s="20">
        <f>IF(OR(L213="",M213="",M213=0),"",L213/M213)</f>
        <v/>
      </c>
      <c r="O213" s="19">
        <f>IF(L213="","",SUM(L$2:L213))</f>
        <v/>
      </c>
      <c r="P213" s="19">
        <f>IF(O213="","",MAX(0,O213,MAX(P$2:P212)))</f>
        <v/>
      </c>
      <c r="Q213" s="19">
        <f>IF(O213="","",O213-P213)</f>
        <v/>
      </c>
    </row>
    <row r="214">
      <c r="A214" s="18" t="n"/>
      <c r="H214">
        <f>IF(OR(A214="",E214="",F214=""),"",IF(C214="V",E214-F214,F214-E214))</f>
        <v/>
      </c>
      <c r="I214">
        <f>IF(A214="","",IFERROR(VLOOKUP(B214,'Configuração'!$A$15:$B$18,2,FALSE),0))</f>
        <v/>
      </c>
      <c r="J214" s="19">
        <f>IF(H214="","",H214*I214*D214)</f>
        <v/>
      </c>
      <c r="K214" s="19" t="n"/>
      <c r="L214" s="19">
        <f>IF(J214="","",J214-N(K214))</f>
        <v/>
      </c>
      <c r="M214" s="19">
        <f>IF(OR(A214="",G214=""),"",G214*I214*D214)</f>
        <v/>
      </c>
      <c r="N214" s="20">
        <f>IF(OR(L214="",M214="",M214=0),"",L214/M214)</f>
        <v/>
      </c>
      <c r="O214" s="19">
        <f>IF(L214="","",SUM(L$2:L214))</f>
        <v/>
      </c>
      <c r="P214" s="19">
        <f>IF(O214="","",MAX(0,O214,MAX(P$2:P213)))</f>
        <v/>
      </c>
      <c r="Q214" s="19">
        <f>IF(O214="","",O214-P214)</f>
        <v/>
      </c>
    </row>
    <row r="215">
      <c r="A215" s="18" t="n"/>
      <c r="H215">
        <f>IF(OR(A215="",E215="",F215=""),"",IF(C215="V",E215-F215,F215-E215))</f>
        <v/>
      </c>
      <c r="I215">
        <f>IF(A215="","",IFERROR(VLOOKUP(B215,'Configuração'!$A$15:$B$18,2,FALSE),0))</f>
        <v/>
      </c>
      <c r="J215" s="19">
        <f>IF(H215="","",H215*I215*D215)</f>
        <v/>
      </c>
      <c r="K215" s="19" t="n"/>
      <c r="L215" s="19">
        <f>IF(J215="","",J215-N(K215))</f>
        <v/>
      </c>
      <c r="M215" s="19">
        <f>IF(OR(A215="",G215=""),"",G215*I215*D215)</f>
        <v/>
      </c>
      <c r="N215" s="20">
        <f>IF(OR(L215="",M215="",M215=0),"",L215/M215)</f>
        <v/>
      </c>
      <c r="O215" s="19">
        <f>IF(L215="","",SUM(L$2:L215))</f>
        <v/>
      </c>
      <c r="P215" s="19">
        <f>IF(O215="","",MAX(0,O215,MAX(P$2:P214)))</f>
        <v/>
      </c>
      <c r="Q215" s="19">
        <f>IF(O215="","",O215-P215)</f>
        <v/>
      </c>
    </row>
    <row r="216">
      <c r="A216" s="18" t="n"/>
      <c r="H216">
        <f>IF(OR(A216="",E216="",F216=""),"",IF(C216="V",E216-F216,F216-E216))</f>
        <v/>
      </c>
      <c r="I216">
        <f>IF(A216="","",IFERROR(VLOOKUP(B216,'Configuração'!$A$15:$B$18,2,FALSE),0))</f>
        <v/>
      </c>
      <c r="J216" s="19">
        <f>IF(H216="","",H216*I216*D216)</f>
        <v/>
      </c>
      <c r="K216" s="19" t="n"/>
      <c r="L216" s="19">
        <f>IF(J216="","",J216-N(K216))</f>
        <v/>
      </c>
      <c r="M216" s="19">
        <f>IF(OR(A216="",G216=""),"",G216*I216*D216)</f>
        <v/>
      </c>
      <c r="N216" s="20">
        <f>IF(OR(L216="",M216="",M216=0),"",L216/M216)</f>
        <v/>
      </c>
      <c r="O216" s="19">
        <f>IF(L216="","",SUM(L$2:L216))</f>
        <v/>
      </c>
      <c r="P216" s="19">
        <f>IF(O216="","",MAX(0,O216,MAX(P$2:P215)))</f>
        <v/>
      </c>
      <c r="Q216" s="19">
        <f>IF(O216="","",O216-P216)</f>
        <v/>
      </c>
    </row>
    <row r="217">
      <c r="A217" s="18" t="n"/>
      <c r="H217">
        <f>IF(OR(A217="",E217="",F217=""),"",IF(C217="V",E217-F217,F217-E217))</f>
        <v/>
      </c>
      <c r="I217">
        <f>IF(A217="","",IFERROR(VLOOKUP(B217,'Configuração'!$A$15:$B$18,2,FALSE),0))</f>
        <v/>
      </c>
      <c r="J217" s="19">
        <f>IF(H217="","",H217*I217*D217)</f>
        <v/>
      </c>
      <c r="K217" s="19" t="n"/>
      <c r="L217" s="19">
        <f>IF(J217="","",J217-N(K217))</f>
        <v/>
      </c>
      <c r="M217" s="19">
        <f>IF(OR(A217="",G217=""),"",G217*I217*D217)</f>
        <v/>
      </c>
      <c r="N217" s="20">
        <f>IF(OR(L217="",M217="",M217=0),"",L217/M217)</f>
        <v/>
      </c>
      <c r="O217" s="19">
        <f>IF(L217="","",SUM(L$2:L217))</f>
        <v/>
      </c>
      <c r="P217" s="19">
        <f>IF(O217="","",MAX(0,O217,MAX(P$2:P216)))</f>
        <v/>
      </c>
      <c r="Q217" s="19">
        <f>IF(O217="","",O217-P217)</f>
        <v/>
      </c>
    </row>
    <row r="218">
      <c r="A218" s="18" t="n"/>
      <c r="H218">
        <f>IF(OR(A218="",E218="",F218=""),"",IF(C218="V",E218-F218,F218-E218))</f>
        <v/>
      </c>
      <c r="I218">
        <f>IF(A218="","",IFERROR(VLOOKUP(B218,'Configuração'!$A$15:$B$18,2,FALSE),0))</f>
        <v/>
      </c>
      <c r="J218" s="19">
        <f>IF(H218="","",H218*I218*D218)</f>
        <v/>
      </c>
      <c r="K218" s="19" t="n"/>
      <c r="L218" s="19">
        <f>IF(J218="","",J218-N(K218))</f>
        <v/>
      </c>
      <c r="M218" s="19">
        <f>IF(OR(A218="",G218=""),"",G218*I218*D218)</f>
        <v/>
      </c>
      <c r="N218" s="20">
        <f>IF(OR(L218="",M218="",M218=0),"",L218/M218)</f>
        <v/>
      </c>
      <c r="O218" s="19">
        <f>IF(L218="","",SUM(L$2:L218))</f>
        <v/>
      </c>
      <c r="P218" s="19">
        <f>IF(O218="","",MAX(0,O218,MAX(P$2:P217)))</f>
        <v/>
      </c>
      <c r="Q218" s="19">
        <f>IF(O218="","",O218-P218)</f>
        <v/>
      </c>
    </row>
    <row r="219">
      <c r="A219" s="18" t="n"/>
      <c r="H219">
        <f>IF(OR(A219="",E219="",F219=""),"",IF(C219="V",E219-F219,F219-E219))</f>
        <v/>
      </c>
      <c r="I219">
        <f>IF(A219="","",IFERROR(VLOOKUP(B219,'Configuração'!$A$15:$B$18,2,FALSE),0))</f>
        <v/>
      </c>
      <c r="J219" s="19">
        <f>IF(H219="","",H219*I219*D219)</f>
        <v/>
      </c>
      <c r="K219" s="19" t="n"/>
      <c r="L219" s="19">
        <f>IF(J219="","",J219-N(K219))</f>
        <v/>
      </c>
      <c r="M219" s="19">
        <f>IF(OR(A219="",G219=""),"",G219*I219*D219)</f>
        <v/>
      </c>
      <c r="N219" s="20">
        <f>IF(OR(L219="",M219="",M219=0),"",L219/M219)</f>
        <v/>
      </c>
      <c r="O219" s="19">
        <f>IF(L219="","",SUM(L$2:L219))</f>
        <v/>
      </c>
      <c r="P219" s="19">
        <f>IF(O219="","",MAX(0,O219,MAX(P$2:P218)))</f>
        <v/>
      </c>
      <c r="Q219" s="19">
        <f>IF(O219="","",O219-P219)</f>
        <v/>
      </c>
    </row>
    <row r="220">
      <c r="A220" s="18" t="n"/>
      <c r="H220">
        <f>IF(OR(A220="",E220="",F220=""),"",IF(C220="V",E220-F220,F220-E220))</f>
        <v/>
      </c>
      <c r="I220">
        <f>IF(A220="","",IFERROR(VLOOKUP(B220,'Configuração'!$A$15:$B$18,2,FALSE),0))</f>
        <v/>
      </c>
      <c r="J220" s="19">
        <f>IF(H220="","",H220*I220*D220)</f>
        <v/>
      </c>
      <c r="K220" s="19" t="n"/>
      <c r="L220" s="19">
        <f>IF(J220="","",J220-N(K220))</f>
        <v/>
      </c>
      <c r="M220" s="19">
        <f>IF(OR(A220="",G220=""),"",G220*I220*D220)</f>
        <v/>
      </c>
      <c r="N220" s="20">
        <f>IF(OR(L220="",M220="",M220=0),"",L220/M220)</f>
        <v/>
      </c>
      <c r="O220" s="19">
        <f>IF(L220="","",SUM(L$2:L220))</f>
        <v/>
      </c>
      <c r="P220" s="19">
        <f>IF(O220="","",MAX(0,O220,MAX(P$2:P219)))</f>
        <v/>
      </c>
      <c r="Q220" s="19">
        <f>IF(O220="","",O220-P220)</f>
        <v/>
      </c>
    </row>
    <row r="221">
      <c r="A221" s="18" t="n"/>
      <c r="H221">
        <f>IF(OR(A221="",E221="",F221=""),"",IF(C221="V",E221-F221,F221-E221))</f>
        <v/>
      </c>
      <c r="I221">
        <f>IF(A221="","",IFERROR(VLOOKUP(B221,'Configuração'!$A$15:$B$18,2,FALSE),0))</f>
        <v/>
      </c>
      <c r="J221" s="19">
        <f>IF(H221="","",H221*I221*D221)</f>
        <v/>
      </c>
      <c r="K221" s="19" t="n"/>
      <c r="L221" s="19">
        <f>IF(J221="","",J221-N(K221))</f>
        <v/>
      </c>
      <c r="M221" s="19">
        <f>IF(OR(A221="",G221=""),"",G221*I221*D221)</f>
        <v/>
      </c>
      <c r="N221" s="20">
        <f>IF(OR(L221="",M221="",M221=0),"",L221/M221)</f>
        <v/>
      </c>
      <c r="O221" s="19">
        <f>IF(L221="","",SUM(L$2:L221))</f>
        <v/>
      </c>
      <c r="P221" s="19">
        <f>IF(O221="","",MAX(0,O221,MAX(P$2:P220)))</f>
        <v/>
      </c>
      <c r="Q221" s="19">
        <f>IF(O221="","",O221-P221)</f>
        <v/>
      </c>
    </row>
    <row r="222">
      <c r="A222" s="18" t="n"/>
      <c r="H222">
        <f>IF(OR(A222="",E222="",F222=""),"",IF(C222="V",E222-F222,F222-E222))</f>
        <v/>
      </c>
      <c r="I222">
        <f>IF(A222="","",IFERROR(VLOOKUP(B222,'Configuração'!$A$15:$B$18,2,FALSE),0))</f>
        <v/>
      </c>
      <c r="J222" s="19">
        <f>IF(H222="","",H222*I222*D222)</f>
        <v/>
      </c>
      <c r="K222" s="19" t="n"/>
      <c r="L222" s="19">
        <f>IF(J222="","",J222-N(K222))</f>
        <v/>
      </c>
      <c r="M222" s="19">
        <f>IF(OR(A222="",G222=""),"",G222*I222*D222)</f>
        <v/>
      </c>
      <c r="N222" s="20">
        <f>IF(OR(L222="",M222="",M222=0),"",L222/M222)</f>
        <v/>
      </c>
      <c r="O222" s="19">
        <f>IF(L222="","",SUM(L$2:L222))</f>
        <v/>
      </c>
      <c r="P222" s="19">
        <f>IF(O222="","",MAX(0,O222,MAX(P$2:P221)))</f>
        <v/>
      </c>
      <c r="Q222" s="19">
        <f>IF(O222="","",O222-P222)</f>
        <v/>
      </c>
    </row>
    <row r="223">
      <c r="A223" s="18" t="n"/>
      <c r="H223">
        <f>IF(OR(A223="",E223="",F223=""),"",IF(C223="V",E223-F223,F223-E223))</f>
        <v/>
      </c>
      <c r="I223">
        <f>IF(A223="","",IFERROR(VLOOKUP(B223,'Configuração'!$A$15:$B$18,2,FALSE),0))</f>
        <v/>
      </c>
      <c r="J223" s="19">
        <f>IF(H223="","",H223*I223*D223)</f>
        <v/>
      </c>
      <c r="K223" s="19" t="n"/>
      <c r="L223" s="19">
        <f>IF(J223="","",J223-N(K223))</f>
        <v/>
      </c>
      <c r="M223" s="19">
        <f>IF(OR(A223="",G223=""),"",G223*I223*D223)</f>
        <v/>
      </c>
      <c r="N223" s="20">
        <f>IF(OR(L223="",M223="",M223=0),"",L223/M223)</f>
        <v/>
      </c>
      <c r="O223" s="19">
        <f>IF(L223="","",SUM(L$2:L223))</f>
        <v/>
      </c>
      <c r="P223" s="19">
        <f>IF(O223="","",MAX(0,O223,MAX(P$2:P222)))</f>
        <v/>
      </c>
      <c r="Q223" s="19">
        <f>IF(O223="","",O223-P223)</f>
        <v/>
      </c>
    </row>
    <row r="224">
      <c r="A224" s="18" t="n"/>
      <c r="H224">
        <f>IF(OR(A224="",E224="",F224=""),"",IF(C224="V",E224-F224,F224-E224))</f>
        <v/>
      </c>
      <c r="I224">
        <f>IF(A224="","",IFERROR(VLOOKUP(B224,'Configuração'!$A$15:$B$18,2,FALSE),0))</f>
        <v/>
      </c>
      <c r="J224" s="19">
        <f>IF(H224="","",H224*I224*D224)</f>
        <v/>
      </c>
      <c r="K224" s="19" t="n"/>
      <c r="L224" s="19">
        <f>IF(J224="","",J224-N(K224))</f>
        <v/>
      </c>
      <c r="M224" s="19">
        <f>IF(OR(A224="",G224=""),"",G224*I224*D224)</f>
        <v/>
      </c>
      <c r="N224" s="20">
        <f>IF(OR(L224="",M224="",M224=0),"",L224/M224)</f>
        <v/>
      </c>
      <c r="O224" s="19">
        <f>IF(L224="","",SUM(L$2:L224))</f>
        <v/>
      </c>
      <c r="P224" s="19">
        <f>IF(O224="","",MAX(0,O224,MAX(P$2:P223)))</f>
        <v/>
      </c>
      <c r="Q224" s="19">
        <f>IF(O224="","",O224-P224)</f>
        <v/>
      </c>
    </row>
    <row r="225">
      <c r="A225" s="18" t="n"/>
      <c r="H225">
        <f>IF(OR(A225="",E225="",F225=""),"",IF(C225="V",E225-F225,F225-E225))</f>
        <v/>
      </c>
      <c r="I225">
        <f>IF(A225="","",IFERROR(VLOOKUP(B225,'Configuração'!$A$15:$B$18,2,FALSE),0))</f>
        <v/>
      </c>
      <c r="J225" s="19">
        <f>IF(H225="","",H225*I225*D225)</f>
        <v/>
      </c>
      <c r="K225" s="19" t="n"/>
      <c r="L225" s="19">
        <f>IF(J225="","",J225-N(K225))</f>
        <v/>
      </c>
      <c r="M225" s="19">
        <f>IF(OR(A225="",G225=""),"",G225*I225*D225)</f>
        <v/>
      </c>
      <c r="N225" s="20">
        <f>IF(OR(L225="",M225="",M225=0),"",L225/M225)</f>
        <v/>
      </c>
      <c r="O225" s="19">
        <f>IF(L225="","",SUM(L$2:L225))</f>
        <v/>
      </c>
      <c r="P225" s="19">
        <f>IF(O225="","",MAX(0,O225,MAX(P$2:P224)))</f>
        <v/>
      </c>
      <c r="Q225" s="19">
        <f>IF(O225="","",O225-P225)</f>
        <v/>
      </c>
    </row>
    <row r="226">
      <c r="A226" s="18" t="n"/>
      <c r="H226">
        <f>IF(OR(A226="",E226="",F226=""),"",IF(C226="V",E226-F226,F226-E226))</f>
        <v/>
      </c>
      <c r="I226">
        <f>IF(A226="","",IFERROR(VLOOKUP(B226,'Configuração'!$A$15:$B$18,2,FALSE),0))</f>
        <v/>
      </c>
      <c r="J226" s="19">
        <f>IF(H226="","",H226*I226*D226)</f>
        <v/>
      </c>
      <c r="K226" s="19" t="n"/>
      <c r="L226" s="19">
        <f>IF(J226="","",J226-N(K226))</f>
        <v/>
      </c>
      <c r="M226" s="19">
        <f>IF(OR(A226="",G226=""),"",G226*I226*D226)</f>
        <v/>
      </c>
      <c r="N226" s="20">
        <f>IF(OR(L226="",M226="",M226=0),"",L226/M226)</f>
        <v/>
      </c>
      <c r="O226" s="19">
        <f>IF(L226="","",SUM(L$2:L226))</f>
        <v/>
      </c>
      <c r="P226" s="19">
        <f>IF(O226="","",MAX(0,O226,MAX(P$2:P225)))</f>
        <v/>
      </c>
      <c r="Q226" s="19">
        <f>IF(O226="","",O226-P226)</f>
        <v/>
      </c>
    </row>
    <row r="227">
      <c r="A227" s="18" t="n"/>
      <c r="H227">
        <f>IF(OR(A227="",E227="",F227=""),"",IF(C227="V",E227-F227,F227-E227))</f>
        <v/>
      </c>
      <c r="I227">
        <f>IF(A227="","",IFERROR(VLOOKUP(B227,'Configuração'!$A$15:$B$18,2,FALSE),0))</f>
        <v/>
      </c>
      <c r="J227" s="19">
        <f>IF(H227="","",H227*I227*D227)</f>
        <v/>
      </c>
      <c r="K227" s="19" t="n"/>
      <c r="L227" s="19">
        <f>IF(J227="","",J227-N(K227))</f>
        <v/>
      </c>
      <c r="M227" s="19">
        <f>IF(OR(A227="",G227=""),"",G227*I227*D227)</f>
        <v/>
      </c>
      <c r="N227" s="20">
        <f>IF(OR(L227="",M227="",M227=0),"",L227/M227)</f>
        <v/>
      </c>
      <c r="O227" s="19">
        <f>IF(L227="","",SUM(L$2:L227))</f>
        <v/>
      </c>
      <c r="P227" s="19">
        <f>IF(O227="","",MAX(0,O227,MAX(P$2:P226)))</f>
        <v/>
      </c>
      <c r="Q227" s="19">
        <f>IF(O227="","",O227-P227)</f>
        <v/>
      </c>
    </row>
    <row r="228">
      <c r="A228" s="18" t="n"/>
      <c r="H228">
        <f>IF(OR(A228="",E228="",F228=""),"",IF(C228="V",E228-F228,F228-E228))</f>
        <v/>
      </c>
      <c r="I228">
        <f>IF(A228="","",IFERROR(VLOOKUP(B228,'Configuração'!$A$15:$B$18,2,FALSE),0))</f>
        <v/>
      </c>
      <c r="J228" s="19">
        <f>IF(H228="","",H228*I228*D228)</f>
        <v/>
      </c>
      <c r="K228" s="19" t="n"/>
      <c r="L228" s="19">
        <f>IF(J228="","",J228-N(K228))</f>
        <v/>
      </c>
      <c r="M228" s="19">
        <f>IF(OR(A228="",G228=""),"",G228*I228*D228)</f>
        <v/>
      </c>
      <c r="N228" s="20">
        <f>IF(OR(L228="",M228="",M228=0),"",L228/M228)</f>
        <v/>
      </c>
      <c r="O228" s="19">
        <f>IF(L228="","",SUM(L$2:L228))</f>
        <v/>
      </c>
      <c r="P228" s="19">
        <f>IF(O228="","",MAX(0,O228,MAX(P$2:P227)))</f>
        <v/>
      </c>
      <c r="Q228" s="19">
        <f>IF(O228="","",O228-P228)</f>
        <v/>
      </c>
    </row>
    <row r="229">
      <c r="A229" s="18" t="n"/>
      <c r="H229">
        <f>IF(OR(A229="",E229="",F229=""),"",IF(C229="V",E229-F229,F229-E229))</f>
        <v/>
      </c>
      <c r="I229">
        <f>IF(A229="","",IFERROR(VLOOKUP(B229,'Configuração'!$A$15:$B$18,2,FALSE),0))</f>
        <v/>
      </c>
      <c r="J229" s="19">
        <f>IF(H229="","",H229*I229*D229)</f>
        <v/>
      </c>
      <c r="K229" s="19" t="n"/>
      <c r="L229" s="19">
        <f>IF(J229="","",J229-N(K229))</f>
        <v/>
      </c>
      <c r="M229" s="19">
        <f>IF(OR(A229="",G229=""),"",G229*I229*D229)</f>
        <v/>
      </c>
      <c r="N229" s="20">
        <f>IF(OR(L229="",M229="",M229=0),"",L229/M229)</f>
        <v/>
      </c>
      <c r="O229" s="19">
        <f>IF(L229="","",SUM(L$2:L229))</f>
        <v/>
      </c>
      <c r="P229" s="19">
        <f>IF(O229="","",MAX(0,O229,MAX(P$2:P228)))</f>
        <v/>
      </c>
      <c r="Q229" s="19">
        <f>IF(O229="","",O229-P229)</f>
        <v/>
      </c>
    </row>
    <row r="230">
      <c r="A230" s="18" t="n"/>
      <c r="H230">
        <f>IF(OR(A230="",E230="",F230=""),"",IF(C230="V",E230-F230,F230-E230))</f>
        <v/>
      </c>
      <c r="I230">
        <f>IF(A230="","",IFERROR(VLOOKUP(B230,'Configuração'!$A$15:$B$18,2,FALSE),0))</f>
        <v/>
      </c>
      <c r="J230" s="19">
        <f>IF(H230="","",H230*I230*D230)</f>
        <v/>
      </c>
      <c r="K230" s="19" t="n"/>
      <c r="L230" s="19">
        <f>IF(J230="","",J230-N(K230))</f>
        <v/>
      </c>
      <c r="M230" s="19">
        <f>IF(OR(A230="",G230=""),"",G230*I230*D230)</f>
        <v/>
      </c>
      <c r="N230" s="20">
        <f>IF(OR(L230="",M230="",M230=0),"",L230/M230)</f>
        <v/>
      </c>
      <c r="O230" s="19">
        <f>IF(L230="","",SUM(L$2:L230))</f>
        <v/>
      </c>
      <c r="P230" s="19">
        <f>IF(O230="","",MAX(0,O230,MAX(P$2:P229)))</f>
        <v/>
      </c>
      <c r="Q230" s="19">
        <f>IF(O230="","",O230-P230)</f>
        <v/>
      </c>
    </row>
    <row r="231">
      <c r="A231" s="18" t="n"/>
      <c r="H231">
        <f>IF(OR(A231="",E231="",F231=""),"",IF(C231="V",E231-F231,F231-E231))</f>
        <v/>
      </c>
      <c r="I231">
        <f>IF(A231="","",IFERROR(VLOOKUP(B231,'Configuração'!$A$15:$B$18,2,FALSE),0))</f>
        <v/>
      </c>
      <c r="J231" s="19">
        <f>IF(H231="","",H231*I231*D231)</f>
        <v/>
      </c>
      <c r="K231" s="19" t="n"/>
      <c r="L231" s="19">
        <f>IF(J231="","",J231-N(K231))</f>
        <v/>
      </c>
      <c r="M231" s="19">
        <f>IF(OR(A231="",G231=""),"",G231*I231*D231)</f>
        <v/>
      </c>
      <c r="N231" s="20">
        <f>IF(OR(L231="",M231="",M231=0),"",L231/M231)</f>
        <v/>
      </c>
      <c r="O231" s="19">
        <f>IF(L231="","",SUM(L$2:L231))</f>
        <v/>
      </c>
      <c r="P231" s="19">
        <f>IF(O231="","",MAX(0,O231,MAX(P$2:P230)))</f>
        <v/>
      </c>
      <c r="Q231" s="19">
        <f>IF(O231="","",O231-P231)</f>
        <v/>
      </c>
    </row>
    <row r="232">
      <c r="A232" s="18" t="n"/>
      <c r="H232">
        <f>IF(OR(A232="",E232="",F232=""),"",IF(C232="V",E232-F232,F232-E232))</f>
        <v/>
      </c>
      <c r="I232">
        <f>IF(A232="","",IFERROR(VLOOKUP(B232,'Configuração'!$A$15:$B$18,2,FALSE),0))</f>
        <v/>
      </c>
      <c r="J232" s="19">
        <f>IF(H232="","",H232*I232*D232)</f>
        <v/>
      </c>
      <c r="K232" s="19" t="n"/>
      <c r="L232" s="19">
        <f>IF(J232="","",J232-N(K232))</f>
        <v/>
      </c>
      <c r="M232" s="19">
        <f>IF(OR(A232="",G232=""),"",G232*I232*D232)</f>
        <v/>
      </c>
      <c r="N232" s="20">
        <f>IF(OR(L232="",M232="",M232=0),"",L232/M232)</f>
        <v/>
      </c>
      <c r="O232" s="19">
        <f>IF(L232="","",SUM(L$2:L232))</f>
        <v/>
      </c>
      <c r="P232" s="19">
        <f>IF(O232="","",MAX(0,O232,MAX(P$2:P231)))</f>
        <v/>
      </c>
      <c r="Q232" s="19">
        <f>IF(O232="","",O232-P232)</f>
        <v/>
      </c>
    </row>
    <row r="233">
      <c r="A233" s="18" t="n"/>
      <c r="H233">
        <f>IF(OR(A233="",E233="",F233=""),"",IF(C233="V",E233-F233,F233-E233))</f>
        <v/>
      </c>
      <c r="I233">
        <f>IF(A233="","",IFERROR(VLOOKUP(B233,'Configuração'!$A$15:$B$18,2,FALSE),0))</f>
        <v/>
      </c>
      <c r="J233" s="19">
        <f>IF(H233="","",H233*I233*D233)</f>
        <v/>
      </c>
      <c r="K233" s="19" t="n"/>
      <c r="L233" s="19">
        <f>IF(J233="","",J233-N(K233))</f>
        <v/>
      </c>
      <c r="M233" s="19">
        <f>IF(OR(A233="",G233=""),"",G233*I233*D233)</f>
        <v/>
      </c>
      <c r="N233" s="20">
        <f>IF(OR(L233="",M233="",M233=0),"",L233/M233)</f>
        <v/>
      </c>
      <c r="O233" s="19">
        <f>IF(L233="","",SUM(L$2:L233))</f>
        <v/>
      </c>
      <c r="P233" s="19">
        <f>IF(O233="","",MAX(0,O233,MAX(P$2:P232)))</f>
        <v/>
      </c>
      <c r="Q233" s="19">
        <f>IF(O233="","",O233-P233)</f>
        <v/>
      </c>
    </row>
    <row r="234">
      <c r="A234" s="18" t="n"/>
      <c r="H234">
        <f>IF(OR(A234="",E234="",F234=""),"",IF(C234="V",E234-F234,F234-E234))</f>
        <v/>
      </c>
      <c r="I234">
        <f>IF(A234="","",IFERROR(VLOOKUP(B234,'Configuração'!$A$15:$B$18,2,FALSE),0))</f>
        <v/>
      </c>
      <c r="J234" s="19">
        <f>IF(H234="","",H234*I234*D234)</f>
        <v/>
      </c>
      <c r="K234" s="19" t="n"/>
      <c r="L234" s="19">
        <f>IF(J234="","",J234-N(K234))</f>
        <v/>
      </c>
      <c r="M234" s="19">
        <f>IF(OR(A234="",G234=""),"",G234*I234*D234)</f>
        <v/>
      </c>
      <c r="N234" s="20">
        <f>IF(OR(L234="",M234="",M234=0),"",L234/M234)</f>
        <v/>
      </c>
      <c r="O234" s="19">
        <f>IF(L234="","",SUM(L$2:L234))</f>
        <v/>
      </c>
      <c r="P234" s="19">
        <f>IF(O234="","",MAX(0,O234,MAX(P$2:P233)))</f>
        <v/>
      </c>
      <c r="Q234" s="19">
        <f>IF(O234="","",O234-P234)</f>
        <v/>
      </c>
    </row>
    <row r="235">
      <c r="A235" s="18" t="n"/>
      <c r="H235">
        <f>IF(OR(A235="",E235="",F235=""),"",IF(C235="V",E235-F235,F235-E235))</f>
        <v/>
      </c>
      <c r="I235">
        <f>IF(A235="","",IFERROR(VLOOKUP(B235,'Configuração'!$A$15:$B$18,2,FALSE),0))</f>
        <v/>
      </c>
      <c r="J235" s="19">
        <f>IF(H235="","",H235*I235*D235)</f>
        <v/>
      </c>
      <c r="K235" s="19" t="n"/>
      <c r="L235" s="19">
        <f>IF(J235="","",J235-N(K235))</f>
        <v/>
      </c>
      <c r="M235" s="19">
        <f>IF(OR(A235="",G235=""),"",G235*I235*D235)</f>
        <v/>
      </c>
      <c r="N235" s="20">
        <f>IF(OR(L235="",M235="",M235=0),"",L235/M235)</f>
        <v/>
      </c>
      <c r="O235" s="19">
        <f>IF(L235="","",SUM(L$2:L235))</f>
        <v/>
      </c>
      <c r="P235" s="19">
        <f>IF(O235="","",MAX(0,O235,MAX(P$2:P234)))</f>
        <v/>
      </c>
      <c r="Q235" s="19">
        <f>IF(O235="","",O235-P235)</f>
        <v/>
      </c>
    </row>
    <row r="236">
      <c r="A236" s="18" t="n"/>
      <c r="H236">
        <f>IF(OR(A236="",E236="",F236=""),"",IF(C236="V",E236-F236,F236-E236))</f>
        <v/>
      </c>
      <c r="I236">
        <f>IF(A236="","",IFERROR(VLOOKUP(B236,'Configuração'!$A$15:$B$18,2,FALSE),0))</f>
        <v/>
      </c>
      <c r="J236" s="19">
        <f>IF(H236="","",H236*I236*D236)</f>
        <v/>
      </c>
      <c r="K236" s="19" t="n"/>
      <c r="L236" s="19">
        <f>IF(J236="","",J236-N(K236))</f>
        <v/>
      </c>
      <c r="M236" s="19">
        <f>IF(OR(A236="",G236=""),"",G236*I236*D236)</f>
        <v/>
      </c>
      <c r="N236" s="20">
        <f>IF(OR(L236="",M236="",M236=0),"",L236/M236)</f>
        <v/>
      </c>
      <c r="O236" s="19">
        <f>IF(L236="","",SUM(L$2:L236))</f>
        <v/>
      </c>
      <c r="P236" s="19">
        <f>IF(O236="","",MAX(0,O236,MAX(P$2:P235)))</f>
        <v/>
      </c>
      <c r="Q236" s="19">
        <f>IF(O236="","",O236-P236)</f>
        <v/>
      </c>
    </row>
    <row r="237">
      <c r="A237" s="18" t="n"/>
      <c r="H237">
        <f>IF(OR(A237="",E237="",F237=""),"",IF(C237="V",E237-F237,F237-E237))</f>
        <v/>
      </c>
      <c r="I237">
        <f>IF(A237="","",IFERROR(VLOOKUP(B237,'Configuração'!$A$15:$B$18,2,FALSE),0))</f>
        <v/>
      </c>
      <c r="J237" s="19">
        <f>IF(H237="","",H237*I237*D237)</f>
        <v/>
      </c>
      <c r="K237" s="19" t="n"/>
      <c r="L237" s="19">
        <f>IF(J237="","",J237-N(K237))</f>
        <v/>
      </c>
      <c r="M237" s="19">
        <f>IF(OR(A237="",G237=""),"",G237*I237*D237)</f>
        <v/>
      </c>
      <c r="N237" s="20">
        <f>IF(OR(L237="",M237="",M237=0),"",L237/M237)</f>
        <v/>
      </c>
      <c r="O237" s="19">
        <f>IF(L237="","",SUM(L$2:L237))</f>
        <v/>
      </c>
      <c r="P237" s="19">
        <f>IF(O237="","",MAX(0,O237,MAX(P$2:P236)))</f>
        <v/>
      </c>
      <c r="Q237" s="19">
        <f>IF(O237="","",O237-P237)</f>
        <v/>
      </c>
    </row>
    <row r="238">
      <c r="A238" s="18" t="n"/>
      <c r="H238">
        <f>IF(OR(A238="",E238="",F238=""),"",IF(C238="V",E238-F238,F238-E238))</f>
        <v/>
      </c>
      <c r="I238">
        <f>IF(A238="","",IFERROR(VLOOKUP(B238,'Configuração'!$A$15:$B$18,2,FALSE),0))</f>
        <v/>
      </c>
      <c r="J238" s="19">
        <f>IF(H238="","",H238*I238*D238)</f>
        <v/>
      </c>
      <c r="K238" s="19" t="n"/>
      <c r="L238" s="19">
        <f>IF(J238="","",J238-N(K238))</f>
        <v/>
      </c>
      <c r="M238" s="19">
        <f>IF(OR(A238="",G238=""),"",G238*I238*D238)</f>
        <v/>
      </c>
      <c r="N238" s="20">
        <f>IF(OR(L238="",M238="",M238=0),"",L238/M238)</f>
        <v/>
      </c>
      <c r="O238" s="19">
        <f>IF(L238="","",SUM(L$2:L238))</f>
        <v/>
      </c>
      <c r="P238" s="19">
        <f>IF(O238="","",MAX(0,O238,MAX(P$2:P237)))</f>
        <v/>
      </c>
      <c r="Q238" s="19">
        <f>IF(O238="","",O238-P238)</f>
        <v/>
      </c>
    </row>
    <row r="239">
      <c r="A239" s="18" t="n"/>
      <c r="H239">
        <f>IF(OR(A239="",E239="",F239=""),"",IF(C239="V",E239-F239,F239-E239))</f>
        <v/>
      </c>
      <c r="I239">
        <f>IF(A239="","",IFERROR(VLOOKUP(B239,'Configuração'!$A$15:$B$18,2,FALSE),0))</f>
        <v/>
      </c>
      <c r="J239" s="19">
        <f>IF(H239="","",H239*I239*D239)</f>
        <v/>
      </c>
      <c r="K239" s="19" t="n"/>
      <c r="L239" s="19">
        <f>IF(J239="","",J239-N(K239))</f>
        <v/>
      </c>
      <c r="M239" s="19">
        <f>IF(OR(A239="",G239=""),"",G239*I239*D239)</f>
        <v/>
      </c>
      <c r="N239" s="20">
        <f>IF(OR(L239="",M239="",M239=0),"",L239/M239)</f>
        <v/>
      </c>
      <c r="O239" s="19">
        <f>IF(L239="","",SUM(L$2:L239))</f>
        <v/>
      </c>
      <c r="P239" s="19">
        <f>IF(O239="","",MAX(0,O239,MAX(P$2:P238)))</f>
        <v/>
      </c>
      <c r="Q239" s="19">
        <f>IF(O239="","",O239-P239)</f>
        <v/>
      </c>
    </row>
    <row r="240">
      <c r="A240" s="18" t="n"/>
      <c r="H240">
        <f>IF(OR(A240="",E240="",F240=""),"",IF(C240="V",E240-F240,F240-E240))</f>
        <v/>
      </c>
      <c r="I240">
        <f>IF(A240="","",IFERROR(VLOOKUP(B240,'Configuração'!$A$15:$B$18,2,FALSE),0))</f>
        <v/>
      </c>
      <c r="J240" s="19">
        <f>IF(H240="","",H240*I240*D240)</f>
        <v/>
      </c>
      <c r="K240" s="19" t="n"/>
      <c r="L240" s="19">
        <f>IF(J240="","",J240-N(K240))</f>
        <v/>
      </c>
      <c r="M240" s="19">
        <f>IF(OR(A240="",G240=""),"",G240*I240*D240)</f>
        <v/>
      </c>
      <c r="N240" s="20">
        <f>IF(OR(L240="",M240="",M240=0),"",L240/M240)</f>
        <v/>
      </c>
      <c r="O240" s="19">
        <f>IF(L240="","",SUM(L$2:L240))</f>
        <v/>
      </c>
      <c r="P240" s="19">
        <f>IF(O240="","",MAX(0,O240,MAX(P$2:P239)))</f>
        <v/>
      </c>
      <c r="Q240" s="19">
        <f>IF(O240="","",O240-P240)</f>
        <v/>
      </c>
    </row>
    <row r="241">
      <c r="A241" s="18" t="n"/>
      <c r="H241">
        <f>IF(OR(A241="",E241="",F241=""),"",IF(C241="V",E241-F241,F241-E241))</f>
        <v/>
      </c>
      <c r="I241">
        <f>IF(A241="","",IFERROR(VLOOKUP(B241,'Configuração'!$A$15:$B$18,2,FALSE),0))</f>
        <v/>
      </c>
      <c r="J241" s="19">
        <f>IF(H241="","",H241*I241*D241)</f>
        <v/>
      </c>
      <c r="K241" s="19" t="n"/>
      <c r="L241" s="19">
        <f>IF(J241="","",J241-N(K241))</f>
        <v/>
      </c>
      <c r="M241" s="19">
        <f>IF(OR(A241="",G241=""),"",G241*I241*D241)</f>
        <v/>
      </c>
      <c r="N241" s="20">
        <f>IF(OR(L241="",M241="",M241=0),"",L241/M241)</f>
        <v/>
      </c>
      <c r="O241" s="19">
        <f>IF(L241="","",SUM(L$2:L241))</f>
        <v/>
      </c>
      <c r="P241" s="19">
        <f>IF(O241="","",MAX(0,O241,MAX(P$2:P240)))</f>
        <v/>
      </c>
      <c r="Q241" s="19">
        <f>IF(O241="","",O241-P241)</f>
        <v/>
      </c>
    </row>
    <row r="242">
      <c r="A242" s="18" t="n"/>
      <c r="H242">
        <f>IF(OR(A242="",E242="",F242=""),"",IF(C242="V",E242-F242,F242-E242))</f>
        <v/>
      </c>
      <c r="I242">
        <f>IF(A242="","",IFERROR(VLOOKUP(B242,'Configuração'!$A$15:$B$18,2,FALSE),0))</f>
        <v/>
      </c>
      <c r="J242" s="19">
        <f>IF(H242="","",H242*I242*D242)</f>
        <v/>
      </c>
      <c r="K242" s="19" t="n"/>
      <c r="L242" s="19">
        <f>IF(J242="","",J242-N(K242))</f>
        <v/>
      </c>
      <c r="M242" s="19">
        <f>IF(OR(A242="",G242=""),"",G242*I242*D242)</f>
        <v/>
      </c>
      <c r="N242" s="20">
        <f>IF(OR(L242="",M242="",M242=0),"",L242/M242)</f>
        <v/>
      </c>
      <c r="O242" s="19">
        <f>IF(L242="","",SUM(L$2:L242))</f>
        <v/>
      </c>
      <c r="P242" s="19">
        <f>IF(O242="","",MAX(0,O242,MAX(P$2:P241)))</f>
        <v/>
      </c>
      <c r="Q242" s="19">
        <f>IF(O242="","",O242-P242)</f>
        <v/>
      </c>
    </row>
    <row r="243">
      <c r="A243" s="18" t="n"/>
      <c r="H243">
        <f>IF(OR(A243="",E243="",F243=""),"",IF(C243="V",E243-F243,F243-E243))</f>
        <v/>
      </c>
      <c r="I243">
        <f>IF(A243="","",IFERROR(VLOOKUP(B243,'Configuração'!$A$15:$B$18,2,FALSE),0))</f>
        <v/>
      </c>
      <c r="J243" s="19">
        <f>IF(H243="","",H243*I243*D243)</f>
        <v/>
      </c>
      <c r="K243" s="19" t="n"/>
      <c r="L243" s="19">
        <f>IF(J243="","",J243-N(K243))</f>
        <v/>
      </c>
      <c r="M243" s="19">
        <f>IF(OR(A243="",G243=""),"",G243*I243*D243)</f>
        <v/>
      </c>
      <c r="N243" s="20">
        <f>IF(OR(L243="",M243="",M243=0),"",L243/M243)</f>
        <v/>
      </c>
      <c r="O243" s="19">
        <f>IF(L243="","",SUM(L$2:L243))</f>
        <v/>
      </c>
      <c r="P243" s="19">
        <f>IF(O243="","",MAX(0,O243,MAX(P$2:P242)))</f>
        <v/>
      </c>
      <c r="Q243" s="19">
        <f>IF(O243="","",O243-P243)</f>
        <v/>
      </c>
    </row>
    <row r="244">
      <c r="A244" s="18" t="n"/>
      <c r="H244">
        <f>IF(OR(A244="",E244="",F244=""),"",IF(C244="V",E244-F244,F244-E244))</f>
        <v/>
      </c>
      <c r="I244">
        <f>IF(A244="","",IFERROR(VLOOKUP(B244,'Configuração'!$A$15:$B$18,2,FALSE),0))</f>
        <v/>
      </c>
      <c r="J244" s="19">
        <f>IF(H244="","",H244*I244*D244)</f>
        <v/>
      </c>
      <c r="K244" s="19" t="n"/>
      <c r="L244" s="19">
        <f>IF(J244="","",J244-N(K244))</f>
        <v/>
      </c>
      <c r="M244" s="19">
        <f>IF(OR(A244="",G244=""),"",G244*I244*D244)</f>
        <v/>
      </c>
      <c r="N244" s="20">
        <f>IF(OR(L244="",M244="",M244=0),"",L244/M244)</f>
        <v/>
      </c>
      <c r="O244" s="19">
        <f>IF(L244="","",SUM(L$2:L244))</f>
        <v/>
      </c>
      <c r="P244" s="19">
        <f>IF(O244="","",MAX(0,O244,MAX(P$2:P243)))</f>
        <v/>
      </c>
      <c r="Q244" s="19">
        <f>IF(O244="","",O244-P244)</f>
        <v/>
      </c>
    </row>
    <row r="245">
      <c r="A245" s="18" t="n"/>
      <c r="H245">
        <f>IF(OR(A245="",E245="",F245=""),"",IF(C245="V",E245-F245,F245-E245))</f>
        <v/>
      </c>
      <c r="I245">
        <f>IF(A245="","",IFERROR(VLOOKUP(B245,'Configuração'!$A$15:$B$18,2,FALSE),0))</f>
        <v/>
      </c>
      <c r="J245" s="19">
        <f>IF(H245="","",H245*I245*D245)</f>
        <v/>
      </c>
      <c r="K245" s="19" t="n"/>
      <c r="L245" s="19">
        <f>IF(J245="","",J245-N(K245))</f>
        <v/>
      </c>
      <c r="M245" s="19">
        <f>IF(OR(A245="",G245=""),"",G245*I245*D245)</f>
        <v/>
      </c>
      <c r="N245" s="20">
        <f>IF(OR(L245="",M245="",M245=0),"",L245/M245)</f>
        <v/>
      </c>
      <c r="O245" s="19">
        <f>IF(L245="","",SUM(L$2:L245))</f>
        <v/>
      </c>
      <c r="P245" s="19">
        <f>IF(O245="","",MAX(0,O245,MAX(P$2:P244)))</f>
        <v/>
      </c>
      <c r="Q245" s="19">
        <f>IF(O245="","",O245-P245)</f>
        <v/>
      </c>
    </row>
    <row r="246">
      <c r="A246" s="18" t="n"/>
      <c r="H246">
        <f>IF(OR(A246="",E246="",F246=""),"",IF(C246="V",E246-F246,F246-E246))</f>
        <v/>
      </c>
      <c r="I246">
        <f>IF(A246="","",IFERROR(VLOOKUP(B246,'Configuração'!$A$15:$B$18,2,FALSE),0))</f>
        <v/>
      </c>
      <c r="J246" s="19">
        <f>IF(H246="","",H246*I246*D246)</f>
        <v/>
      </c>
      <c r="K246" s="19" t="n"/>
      <c r="L246" s="19">
        <f>IF(J246="","",J246-N(K246))</f>
        <v/>
      </c>
      <c r="M246" s="19">
        <f>IF(OR(A246="",G246=""),"",G246*I246*D246)</f>
        <v/>
      </c>
      <c r="N246" s="20">
        <f>IF(OR(L246="",M246="",M246=0),"",L246/M246)</f>
        <v/>
      </c>
      <c r="O246" s="19">
        <f>IF(L246="","",SUM(L$2:L246))</f>
        <v/>
      </c>
      <c r="P246" s="19">
        <f>IF(O246="","",MAX(0,O246,MAX(P$2:P245)))</f>
        <v/>
      </c>
      <c r="Q246" s="19">
        <f>IF(O246="","",O246-P246)</f>
        <v/>
      </c>
    </row>
    <row r="247">
      <c r="A247" s="18" t="n"/>
      <c r="H247">
        <f>IF(OR(A247="",E247="",F247=""),"",IF(C247="V",E247-F247,F247-E247))</f>
        <v/>
      </c>
      <c r="I247">
        <f>IF(A247="","",IFERROR(VLOOKUP(B247,'Configuração'!$A$15:$B$18,2,FALSE),0))</f>
        <v/>
      </c>
      <c r="J247" s="19">
        <f>IF(H247="","",H247*I247*D247)</f>
        <v/>
      </c>
      <c r="K247" s="19" t="n"/>
      <c r="L247" s="19">
        <f>IF(J247="","",J247-N(K247))</f>
        <v/>
      </c>
      <c r="M247" s="19">
        <f>IF(OR(A247="",G247=""),"",G247*I247*D247)</f>
        <v/>
      </c>
      <c r="N247" s="20">
        <f>IF(OR(L247="",M247="",M247=0),"",L247/M247)</f>
        <v/>
      </c>
      <c r="O247" s="19">
        <f>IF(L247="","",SUM(L$2:L247))</f>
        <v/>
      </c>
      <c r="P247" s="19">
        <f>IF(O247="","",MAX(0,O247,MAX(P$2:P246)))</f>
        <v/>
      </c>
      <c r="Q247" s="19">
        <f>IF(O247="","",O247-P247)</f>
        <v/>
      </c>
    </row>
    <row r="248">
      <c r="A248" s="18" t="n"/>
      <c r="H248">
        <f>IF(OR(A248="",E248="",F248=""),"",IF(C248="V",E248-F248,F248-E248))</f>
        <v/>
      </c>
      <c r="I248">
        <f>IF(A248="","",IFERROR(VLOOKUP(B248,'Configuração'!$A$15:$B$18,2,FALSE),0))</f>
        <v/>
      </c>
      <c r="J248" s="19">
        <f>IF(H248="","",H248*I248*D248)</f>
        <v/>
      </c>
      <c r="K248" s="19" t="n"/>
      <c r="L248" s="19">
        <f>IF(J248="","",J248-N(K248))</f>
        <v/>
      </c>
      <c r="M248" s="19">
        <f>IF(OR(A248="",G248=""),"",G248*I248*D248)</f>
        <v/>
      </c>
      <c r="N248" s="20">
        <f>IF(OR(L248="",M248="",M248=0),"",L248/M248)</f>
        <v/>
      </c>
      <c r="O248" s="19">
        <f>IF(L248="","",SUM(L$2:L248))</f>
        <v/>
      </c>
      <c r="P248" s="19">
        <f>IF(O248="","",MAX(0,O248,MAX(P$2:P247)))</f>
        <v/>
      </c>
      <c r="Q248" s="19">
        <f>IF(O248="","",O248-P248)</f>
        <v/>
      </c>
    </row>
    <row r="249">
      <c r="A249" s="18" t="n"/>
      <c r="H249">
        <f>IF(OR(A249="",E249="",F249=""),"",IF(C249="V",E249-F249,F249-E249))</f>
        <v/>
      </c>
      <c r="I249">
        <f>IF(A249="","",IFERROR(VLOOKUP(B249,'Configuração'!$A$15:$B$18,2,FALSE),0))</f>
        <v/>
      </c>
      <c r="J249" s="19">
        <f>IF(H249="","",H249*I249*D249)</f>
        <v/>
      </c>
      <c r="K249" s="19" t="n"/>
      <c r="L249" s="19">
        <f>IF(J249="","",J249-N(K249))</f>
        <v/>
      </c>
      <c r="M249" s="19">
        <f>IF(OR(A249="",G249=""),"",G249*I249*D249)</f>
        <v/>
      </c>
      <c r="N249" s="20">
        <f>IF(OR(L249="",M249="",M249=0),"",L249/M249)</f>
        <v/>
      </c>
      <c r="O249" s="19">
        <f>IF(L249="","",SUM(L$2:L249))</f>
        <v/>
      </c>
      <c r="P249" s="19">
        <f>IF(O249="","",MAX(0,O249,MAX(P$2:P248)))</f>
        <v/>
      </c>
      <c r="Q249" s="19">
        <f>IF(O249="","",O249-P249)</f>
        <v/>
      </c>
    </row>
    <row r="250">
      <c r="A250" s="18" t="n"/>
      <c r="H250">
        <f>IF(OR(A250="",E250="",F250=""),"",IF(C250="V",E250-F250,F250-E250))</f>
        <v/>
      </c>
      <c r="I250">
        <f>IF(A250="","",IFERROR(VLOOKUP(B250,'Configuração'!$A$15:$B$18,2,FALSE),0))</f>
        <v/>
      </c>
      <c r="J250" s="19">
        <f>IF(H250="","",H250*I250*D250)</f>
        <v/>
      </c>
      <c r="K250" s="19" t="n"/>
      <c r="L250" s="19">
        <f>IF(J250="","",J250-N(K250))</f>
        <v/>
      </c>
      <c r="M250" s="19">
        <f>IF(OR(A250="",G250=""),"",G250*I250*D250)</f>
        <v/>
      </c>
      <c r="N250" s="20">
        <f>IF(OR(L250="",M250="",M250=0),"",L250/M250)</f>
        <v/>
      </c>
      <c r="O250" s="19">
        <f>IF(L250="","",SUM(L$2:L250))</f>
        <v/>
      </c>
      <c r="P250" s="19">
        <f>IF(O250="","",MAX(0,O250,MAX(P$2:P249)))</f>
        <v/>
      </c>
      <c r="Q250" s="19">
        <f>IF(O250="","",O250-P250)</f>
        <v/>
      </c>
    </row>
    <row r="251">
      <c r="A251" s="18" t="n"/>
      <c r="H251">
        <f>IF(OR(A251="",E251="",F251=""),"",IF(C251="V",E251-F251,F251-E251))</f>
        <v/>
      </c>
      <c r="I251">
        <f>IF(A251="","",IFERROR(VLOOKUP(B251,'Configuração'!$A$15:$B$18,2,FALSE),0))</f>
        <v/>
      </c>
      <c r="J251" s="19">
        <f>IF(H251="","",H251*I251*D251)</f>
        <v/>
      </c>
      <c r="K251" s="19" t="n"/>
      <c r="L251" s="19">
        <f>IF(J251="","",J251-N(K251))</f>
        <v/>
      </c>
      <c r="M251" s="19">
        <f>IF(OR(A251="",G251=""),"",G251*I251*D251)</f>
        <v/>
      </c>
      <c r="N251" s="20">
        <f>IF(OR(L251="",M251="",M251=0),"",L251/M251)</f>
        <v/>
      </c>
      <c r="O251" s="19">
        <f>IF(L251="","",SUM(L$2:L251))</f>
        <v/>
      </c>
      <c r="P251" s="19">
        <f>IF(O251="","",MAX(0,O251,MAX(P$2:P250)))</f>
        <v/>
      </c>
      <c r="Q251" s="19">
        <f>IF(O251="","",O251-P251)</f>
        <v/>
      </c>
    </row>
    <row r="252">
      <c r="A252" s="18" t="n"/>
      <c r="H252">
        <f>IF(OR(A252="",E252="",F252=""),"",IF(C252="V",E252-F252,F252-E252))</f>
        <v/>
      </c>
      <c r="I252">
        <f>IF(A252="","",IFERROR(VLOOKUP(B252,'Configuração'!$A$15:$B$18,2,FALSE),0))</f>
        <v/>
      </c>
      <c r="J252" s="19">
        <f>IF(H252="","",H252*I252*D252)</f>
        <v/>
      </c>
      <c r="K252" s="19" t="n"/>
      <c r="L252" s="19">
        <f>IF(J252="","",J252-N(K252))</f>
        <v/>
      </c>
      <c r="M252" s="19">
        <f>IF(OR(A252="",G252=""),"",G252*I252*D252)</f>
        <v/>
      </c>
      <c r="N252" s="20">
        <f>IF(OR(L252="",M252="",M252=0),"",L252/M252)</f>
        <v/>
      </c>
      <c r="O252" s="19">
        <f>IF(L252="","",SUM(L$2:L252))</f>
        <v/>
      </c>
      <c r="P252" s="19">
        <f>IF(O252="","",MAX(0,O252,MAX(P$2:P251)))</f>
        <v/>
      </c>
      <c r="Q252" s="19">
        <f>IF(O252="","",O252-P252)</f>
        <v/>
      </c>
    </row>
    <row r="253">
      <c r="A253" s="18" t="n"/>
      <c r="H253">
        <f>IF(OR(A253="",E253="",F253=""),"",IF(C253="V",E253-F253,F253-E253))</f>
        <v/>
      </c>
      <c r="I253">
        <f>IF(A253="","",IFERROR(VLOOKUP(B253,'Configuração'!$A$15:$B$18,2,FALSE),0))</f>
        <v/>
      </c>
      <c r="J253" s="19">
        <f>IF(H253="","",H253*I253*D253)</f>
        <v/>
      </c>
      <c r="K253" s="19" t="n"/>
      <c r="L253" s="19">
        <f>IF(J253="","",J253-N(K253))</f>
        <v/>
      </c>
      <c r="M253" s="19">
        <f>IF(OR(A253="",G253=""),"",G253*I253*D253)</f>
        <v/>
      </c>
      <c r="N253" s="20">
        <f>IF(OR(L253="",M253="",M253=0),"",L253/M253)</f>
        <v/>
      </c>
      <c r="O253" s="19">
        <f>IF(L253="","",SUM(L$2:L253))</f>
        <v/>
      </c>
      <c r="P253" s="19">
        <f>IF(O253="","",MAX(0,O253,MAX(P$2:P252)))</f>
        <v/>
      </c>
      <c r="Q253" s="19">
        <f>IF(O253="","",O253-P253)</f>
        <v/>
      </c>
    </row>
    <row r="254">
      <c r="A254" s="18" t="n"/>
      <c r="H254">
        <f>IF(OR(A254="",E254="",F254=""),"",IF(C254="V",E254-F254,F254-E254))</f>
        <v/>
      </c>
      <c r="I254">
        <f>IF(A254="","",IFERROR(VLOOKUP(B254,'Configuração'!$A$15:$B$18,2,FALSE),0))</f>
        <v/>
      </c>
      <c r="J254" s="19">
        <f>IF(H254="","",H254*I254*D254)</f>
        <v/>
      </c>
      <c r="K254" s="19" t="n"/>
      <c r="L254" s="19">
        <f>IF(J254="","",J254-N(K254))</f>
        <v/>
      </c>
      <c r="M254" s="19">
        <f>IF(OR(A254="",G254=""),"",G254*I254*D254)</f>
        <v/>
      </c>
      <c r="N254" s="20">
        <f>IF(OR(L254="",M254="",M254=0),"",L254/M254)</f>
        <v/>
      </c>
      <c r="O254" s="19">
        <f>IF(L254="","",SUM(L$2:L254))</f>
        <v/>
      </c>
      <c r="P254" s="19">
        <f>IF(O254="","",MAX(0,O254,MAX(P$2:P253)))</f>
        <v/>
      </c>
      <c r="Q254" s="19">
        <f>IF(O254="","",O254-P254)</f>
        <v/>
      </c>
    </row>
    <row r="255">
      <c r="A255" s="18" t="n"/>
      <c r="H255">
        <f>IF(OR(A255="",E255="",F255=""),"",IF(C255="V",E255-F255,F255-E255))</f>
        <v/>
      </c>
      <c r="I255">
        <f>IF(A255="","",IFERROR(VLOOKUP(B255,'Configuração'!$A$15:$B$18,2,FALSE),0))</f>
        <v/>
      </c>
      <c r="J255" s="19">
        <f>IF(H255="","",H255*I255*D255)</f>
        <v/>
      </c>
      <c r="K255" s="19" t="n"/>
      <c r="L255" s="19">
        <f>IF(J255="","",J255-N(K255))</f>
        <v/>
      </c>
      <c r="M255" s="19">
        <f>IF(OR(A255="",G255=""),"",G255*I255*D255)</f>
        <v/>
      </c>
      <c r="N255" s="20">
        <f>IF(OR(L255="",M255="",M255=0),"",L255/M255)</f>
        <v/>
      </c>
      <c r="O255" s="19">
        <f>IF(L255="","",SUM(L$2:L255))</f>
        <v/>
      </c>
      <c r="P255" s="19">
        <f>IF(O255="","",MAX(0,O255,MAX(P$2:P254)))</f>
        <v/>
      </c>
      <c r="Q255" s="19">
        <f>IF(O255="","",O255-P255)</f>
        <v/>
      </c>
    </row>
    <row r="256">
      <c r="A256" s="18" t="n"/>
      <c r="H256">
        <f>IF(OR(A256="",E256="",F256=""),"",IF(C256="V",E256-F256,F256-E256))</f>
        <v/>
      </c>
      <c r="I256">
        <f>IF(A256="","",IFERROR(VLOOKUP(B256,'Configuração'!$A$15:$B$18,2,FALSE),0))</f>
        <v/>
      </c>
      <c r="J256" s="19">
        <f>IF(H256="","",H256*I256*D256)</f>
        <v/>
      </c>
      <c r="K256" s="19" t="n"/>
      <c r="L256" s="19">
        <f>IF(J256="","",J256-N(K256))</f>
        <v/>
      </c>
      <c r="M256" s="19">
        <f>IF(OR(A256="",G256=""),"",G256*I256*D256)</f>
        <v/>
      </c>
      <c r="N256" s="20">
        <f>IF(OR(L256="",M256="",M256=0),"",L256/M256)</f>
        <v/>
      </c>
      <c r="O256" s="19">
        <f>IF(L256="","",SUM(L$2:L256))</f>
        <v/>
      </c>
      <c r="P256" s="19">
        <f>IF(O256="","",MAX(0,O256,MAX(P$2:P255)))</f>
        <v/>
      </c>
      <c r="Q256" s="19">
        <f>IF(O256="","",O256-P256)</f>
        <v/>
      </c>
    </row>
    <row r="257">
      <c r="A257" s="18" t="n"/>
      <c r="H257">
        <f>IF(OR(A257="",E257="",F257=""),"",IF(C257="V",E257-F257,F257-E257))</f>
        <v/>
      </c>
      <c r="I257">
        <f>IF(A257="","",IFERROR(VLOOKUP(B257,'Configuração'!$A$15:$B$18,2,FALSE),0))</f>
        <v/>
      </c>
      <c r="J257" s="19">
        <f>IF(H257="","",H257*I257*D257)</f>
        <v/>
      </c>
      <c r="K257" s="19" t="n"/>
      <c r="L257" s="19">
        <f>IF(J257="","",J257-N(K257))</f>
        <v/>
      </c>
      <c r="M257" s="19">
        <f>IF(OR(A257="",G257=""),"",G257*I257*D257)</f>
        <v/>
      </c>
      <c r="N257" s="20">
        <f>IF(OR(L257="",M257="",M257=0),"",L257/M257)</f>
        <v/>
      </c>
      <c r="O257" s="19">
        <f>IF(L257="","",SUM(L$2:L257))</f>
        <v/>
      </c>
      <c r="P257" s="19">
        <f>IF(O257="","",MAX(0,O257,MAX(P$2:P256)))</f>
        <v/>
      </c>
      <c r="Q257" s="19">
        <f>IF(O257="","",O257-P257)</f>
        <v/>
      </c>
    </row>
    <row r="258">
      <c r="A258" s="18" t="n"/>
      <c r="H258">
        <f>IF(OR(A258="",E258="",F258=""),"",IF(C258="V",E258-F258,F258-E258))</f>
        <v/>
      </c>
      <c r="I258">
        <f>IF(A258="","",IFERROR(VLOOKUP(B258,'Configuração'!$A$15:$B$18,2,FALSE),0))</f>
        <v/>
      </c>
      <c r="J258" s="19">
        <f>IF(H258="","",H258*I258*D258)</f>
        <v/>
      </c>
      <c r="K258" s="19" t="n"/>
      <c r="L258" s="19">
        <f>IF(J258="","",J258-N(K258))</f>
        <v/>
      </c>
      <c r="M258" s="19">
        <f>IF(OR(A258="",G258=""),"",G258*I258*D258)</f>
        <v/>
      </c>
      <c r="N258" s="20">
        <f>IF(OR(L258="",M258="",M258=0),"",L258/M258)</f>
        <v/>
      </c>
      <c r="O258" s="19">
        <f>IF(L258="","",SUM(L$2:L258))</f>
        <v/>
      </c>
      <c r="P258" s="19">
        <f>IF(O258="","",MAX(0,O258,MAX(P$2:P257)))</f>
        <v/>
      </c>
      <c r="Q258" s="19">
        <f>IF(O258="","",O258-P258)</f>
        <v/>
      </c>
    </row>
    <row r="259">
      <c r="A259" s="18" t="n"/>
      <c r="H259">
        <f>IF(OR(A259="",E259="",F259=""),"",IF(C259="V",E259-F259,F259-E259))</f>
        <v/>
      </c>
      <c r="I259">
        <f>IF(A259="","",IFERROR(VLOOKUP(B259,'Configuração'!$A$15:$B$18,2,FALSE),0))</f>
        <v/>
      </c>
      <c r="J259" s="19">
        <f>IF(H259="","",H259*I259*D259)</f>
        <v/>
      </c>
      <c r="K259" s="19" t="n"/>
      <c r="L259" s="19">
        <f>IF(J259="","",J259-N(K259))</f>
        <v/>
      </c>
      <c r="M259" s="19">
        <f>IF(OR(A259="",G259=""),"",G259*I259*D259)</f>
        <v/>
      </c>
      <c r="N259" s="20">
        <f>IF(OR(L259="",M259="",M259=0),"",L259/M259)</f>
        <v/>
      </c>
      <c r="O259" s="19">
        <f>IF(L259="","",SUM(L$2:L259))</f>
        <v/>
      </c>
      <c r="P259" s="19">
        <f>IF(O259="","",MAX(0,O259,MAX(P$2:P258)))</f>
        <v/>
      </c>
      <c r="Q259" s="19">
        <f>IF(O259="","",O259-P259)</f>
        <v/>
      </c>
    </row>
    <row r="260">
      <c r="A260" s="18" t="n"/>
      <c r="H260">
        <f>IF(OR(A260="",E260="",F260=""),"",IF(C260="V",E260-F260,F260-E260))</f>
        <v/>
      </c>
      <c r="I260">
        <f>IF(A260="","",IFERROR(VLOOKUP(B260,'Configuração'!$A$15:$B$18,2,FALSE),0))</f>
        <v/>
      </c>
      <c r="J260" s="19">
        <f>IF(H260="","",H260*I260*D260)</f>
        <v/>
      </c>
      <c r="K260" s="19" t="n"/>
      <c r="L260" s="19">
        <f>IF(J260="","",J260-N(K260))</f>
        <v/>
      </c>
      <c r="M260" s="19">
        <f>IF(OR(A260="",G260=""),"",G260*I260*D260)</f>
        <v/>
      </c>
      <c r="N260" s="20">
        <f>IF(OR(L260="",M260="",M260=0),"",L260/M260)</f>
        <v/>
      </c>
      <c r="O260" s="19">
        <f>IF(L260="","",SUM(L$2:L260))</f>
        <v/>
      </c>
      <c r="P260" s="19">
        <f>IF(O260="","",MAX(0,O260,MAX(P$2:P259)))</f>
        <v/>
      </c>
      <c r="Q260" s="19">
        <f>IF(O260="","",O260-P260)</f>
        <v/>
      </c>
    </row>
    <row r="261">
      <c r="A261" s="18" t="n"/>
      <c r="H261">
        <f>IF(OR(A261="",E261="",F261=""),"",IF(C261="V",E261-F261,F261-E261))</f>
        <v/>
      </c>
      <c r="I261">
        <f>IF(A261="","",IFERROR(VLOOKUP(B261,'Configuração'!$A$15:$B$18,2,FALSE),0))</f>
        <v/>
      </c>
      <c r="J261" s="19">
        <f>IF(H261="","",H261*I261*D261)</f>
        <v/>
      </c>
      <c r="K261" s="19" t="n"/>
      <c r="L261" s="19">
        <f>IF(J261="","",J261-N(K261))</f>
        <v/>
      </c>
      <c r="M261" s="19">
        <f>IF(OR(A261="",G261=""),"",G261*I261*D261)</f>
        <v/>
      </c>
      <c r="N261" s="20">
        <f>IF(OR(L261="",M261="",M261=0),"",L261/M261)</f>
        <v/>
      </c>
      <c r="O261" s="19">
        <f>IF(L261="","",SUM(L$2:L261))</f>
        <v/>
      </c>
      <c r="P261" s="19">
        <f>IF(O261="","",MAX(0,O261,MAX(P$2:P260)))</f>
        <v/>
      </c>
      <c r="Q261" s="19">
        <f>IF(O261="","",O261-P261)</f>
        <v/>
      </c>
    </row>
    <row r="262">
      <c r="A262" s="18" t="n"/>
      <c r="H262">
        <f>IF(OR(A262="",E262="",F262=""),"",IF(C262="V",E262-F262,F262-E262))</f>
        <v/>
      </c>
      <c r="I262">
        <f>IF(A262="","",IFERROR(VLOOKUP(B262,'Configuração'!$A$15:$B$18,2,FALSE),0))</f>
        <v/>
      </c>
      <c r="J262" s="19">
        <f>IF(H262="","",H262*I262*D262)</f>
        <v/>
      </c>
      <c r="K262" s="19" t="n"/>
      <c r="L262" s="19">
        <f>IF(J262="","",J262-N(K262))</f>
        <v/>
      </c>
      <c r="M262" s="19">
        <f>IF(OR(A262="",G262=""),"",G262*I262*D262)</f>
        <v/>
      </c>
      <c r="N262" s="20">
        <f>IF(OR(L262="",M262="",M262=0),"",L262/M262)</f>
        <v/>
      </c>
      <c r="O262" s="19">
        <f>IF(L262="","",SUM(L$2:L262))</f>
        <v/>
      </c>
      <c r="P262" s="19">
        <f>IF(O262="","",MAX(0,O262,MAX(P$2:P261)))</f>
        <v/>
      </c>
      <c r="Q262" s="19">
        <f>IF(O262="","",O262-P262)</f>
        <v/>
      </c>
    </row>
    <row r="263">
      <c r="A263" s="18" t="n"/>
      <c r="H263">
        <f>IF(OR(A263="",E263="",F263=""),"",IF(C263="V",E263-F263,F263-E263))</f>
        <v/>
      </c>
      <c r="I263">
        <f>IF(A263="","",IFERROR(VLOOKUP(B263,'Configuração'!$A$15:$B$18,2,FALSE),0))</f>
        <v/>
      </c>
      <c r="J263" s="19">
        <f>IF(H263="","",H263*I263*D263)</f>
        <v/>
      </c>
      <c r="K263" s="19" t="n"/>
      <c r="L263" s="19">
        <f>IF(J263="","",J263-N(K263))</f>
        <v/>
      </c>
      <c r="M263" s="19">
        <f>IF(OR(A263="",G263=""),"",G263*I263*D263)</f>
        <v/>
      </c>
      <c r="N263" s="20">
        <f>IF(OR(L263="",M263="",M263=0),"",L263/M263)</f>
        <v/>
      </c>
      <c r="O263" s="19">
        <f>IF(L263="","",SUM(L$2:L263))</f>
        <v/>
      </c>
      <c r="P263" s="19">
        <f>IF(O263="","",MAX(0,O263,MAX(P$2:P262)))</f>
        <v/>
      </c>
      <c r="Q263" s="19">
        <f>IF(O263="","",O263-P263)</f>
        <v/>
      </c>
    </row>
    <row r="264">
      <c r="A264" s="18" t="n"/>
      <c r="H264">
        <f>IF(OR(A264="",E264="",F264=""),"",IF(C264="V",E264-F264,F264-E264))</f>
        <v/>
      </c>
      <c r="I264">
        <f>IF(A264="","",IFERROR(VLOOKUP(B264,'Configuração'!$A$15:$B$18,2,FALSE),0))</f>
        <v/>
      </c>
      <c r="J264" s="19">
        <f>IF(H264="","",H264*I264*D264)</f>
        <v/>
      </c>
      <c r="K264" s="19" t="n"/>
      <c r="L264" s="19">
        <f>IF(J264="","",J264-N(K264))</f>
        <v/>
      </c>
      <c r="M264" s="19">
        <f>IF(OR(A264="",G264=""),"",G264*I264*D264)</f>
        <v/>
      </c>
      <c r="N264" s="20">
        <f>IF(OR(L264="",M264="",M264=0),"",L264/M264)</f>
        <v/>
      </c>
      <c r="O264" s="19">
        <f>IF(L264="","",SUM(L$2:L264))</f>
        <v/>
      </c>
      <c r="P264" s="19">
        <f>IF(O264="","",MAX(0,O264,MAX(P$2:P263)))</f>
        <v/>
      </c>
      <c r="Q264" s="19">
        <f>IF(O264="","",O264-P264)</f>
        <v/>
      </c>
    </row>
    <row r="265">
      <c r="A265" s="18" t="n"/>
      <c r="H265">
        <f>IF(OR(A265="",E265="",F265=""),"",IF(C265="V",E265-F265,F265-E265))</f>
        <v/>
      </c>
      <c r="I265">
        <f>IF(A265="","",IFERROR(VLOOKUP(B265,'Configuração'!$A$15:$B$18,2,FALSE),0))</f>
        <v/>
      </c>
      <c r="J265" s="19">
        <f>IF(H265="","",H265*I265*D265)</f>
        <v/>
      </c>
      <c r="K265" s="19" t="n"/>
      <c r="L265" s="19">
        <f>IF(J265="","",J265-N(K265))</f>
        <v/>
      </c>
      <c r="M265" s="19">
        <f>IF(OR(A265="",G265=""),"",G265*I265*D265)</f>
        <v/>
      </c>
      <c r="N265" s="20">
        <f>IF(OR(L265="",M265="",M265=0),"",L265/M265)</f>
        <v/>
      </c>
      <c r="O265" s="19">
        <f>IF(L265="","",SUM(L$2:L265))</f>
        <v/>
      </c>
      <c r="P265" s="19">
        <f>IF(O265="","",MAX(0,O265,MAX(P$2:P264)))</f>
        <v/>
      </c>
      <c r="Q265" s="19">
        <f>IF(O265="","",O265-P265)</f>
        <v/>
      </c>
    </row>
    <row r="266">
      <c r="A266" s="18" t="n"/>
      <c r="H266">
        <f>IF(OR(A266="",E266="",F266=""),"",IF(C266="V",E266-F266,F266-E266))</f>
        <v/>
      </c>
      <c r="I266">
        <f>IF(A266="","",IFERROR(VLOOKUP(B266,'Configuração'!$A$15:$B$18,2,FALSE),0))</f>
        <v/>
      </c>
      <c r="J266" s="19">
        <f>IF(H266="","",H266*I266*D266)</f>
        <v/>
      </c>
      <c r="K266" s="19" t="n"/>
      <c r="L266" s="19">
        <f>IF(J266="","",J266-N(K266))</f>
        <v/>
      </c>
      <c r="M266" s="19">
        <f>IF(OR(A266="",G266=""),"",G266*I266*D266)</f>
        <v/>
      </c>
      <c r="N266" s="20">
        <f>IF(OR(L266="",M266="",M266=0),"",L266/M266)</f>
        <v/>
      </c>
      <c r="O266" s="19">
        <f>IF(L266="","",SUM(L$2:L266))</f>
        <v/>
      </c>
      <c r="P266" s="19">
        <f>IF(O266="","",MAX(0,O266,MAX(P$2:P265)))</f>
        <v/>
      </c>
      <c r="Q266" s="19">
        <f>IF(O266="","",O266-P266)</f>
        <v/>
      </c>
    </row>
    <row r="267">
      <c r="A267" s="18" t="n"/>
      <c r="H267">
        <f>IF(OR(A267="",E267="",F267=""),"",IF(C267="V",E267-F267,F267-E267))</f>
        <v/>
      </c>
      <c r="I267">
        <f>IF(A267="","",IFERROR(VLOOKUP(B267,'Configuração'!$A$15:$B$18,2,FALSE),0))</f>
        <v/>
      </c>
      <c r="J267" s="19">
        <f>IF(H267="","",H267*I267*D267)</f>
        <v/>
      </c>
      <c r="K267" s="19" t="n"/>
      <c r="L267" s="19">
        <f>IF(J267="","",J267-N(K267))</f>
        <v/>
      </c>
      <c r="M267" s="19">
        <f>IF(OR(A267="",G267=""),"",G267*I267*D267)</f>
        <v/>
      </c>
      <c r="N267" s="20">
        <f>IF(OR(L267="",M267="",M267=0),"",L267/M267)</f>
        <v/>
      </c>
      <c r="O267" s="19">
        <f>IF(L267="","",SUM(L$2:L267))</f>
        <v/>
      </c>
      <c r="P267" s="19">
        <f>IF(O267="","",MAX(0,O267,MAX(P$2:P266)))</f>
        <v/>
      </c>
      <c r="Q267" s="19">
        <f>IF(O267="","",O267-P267)</f>
        <v/>
      </c>
    </row>
    <row r="268">
      <c r="A268" s="18" t="n"/>
      <c r="H268">
        <f>IF(OR(A268="",E268="",F268=""),"",IF(C268="V",E268-F268,F268-E268))</f>
        <v/>
      </c>
      <c r="I268">
        <f>IF(A268="","",IFERROR(VLOOKUP(B268,'Configuração'!$A$15:$B$18,2,FALSE),0))</f>
        <v/>
      </c>
      <c r="J268" s="19">
        <f>IF(H268="","",H268*I268*D268)</f>
        <v/>
      </c>
      <c r="K268" s="19" t="n"/>
      <c r="L268" s="19">
        <f>IF(J268="","",J268-N(K268))</f>
        <v/>
      </c>
      <c r="M268" s="19">
        <f>IF(OR(A268="",G268=""),"",G268*I268*D268)</f>
        <v/>
      </c>
      <c r="N268" s="20">
        <f>IF(OR(L268="",M268="",M268=0),"",L268/M268)</f>
        <v/>
      </c>
      <c r="O268" s="19">
        <f>IF(L268="","",SUM(L$2:L268))</f>
        <v/>
      </c>
      <c r="P268" s="19">
        <f>IF(O268="","",MAX(0,O268,MAX(P$2:P267)))</f>
        <v/>
      </c>
      <c r="Q268" s="19">
        <f>IF(O268="","",O268-P268)</f>
        <v/>
      </c>
    </row>
    <row r="269">
      <c r="A269" s="18" t="n"/>
      <c r="H269">
        <f>IF(OR(A269="",E269="",F269=""),"",IF(C269="V",E269-F269,F269-E269))</f>
        <v/>
      </c>
      <c r="I269">
        <f>IF(A269="","",IFERROR(VLOOKUP(B269,'Configuração'!$A$15:$B$18,2,FALSE),0))</f>
        <v/>
      </c>
      <c r="J269" s="19">
        <f>IF(H269="","",H269*I269*D269)</f>
        <v/>
      </c>
      <c r="K269" s="19" t="n"/>
      <c r="L269" s="19">
        <f>IF(J269="","",J269-N(K269))</f>
        <v/>
      </c>
      <c r="M269" s="19">
        <f>IF(OR(A269="",G269=""),"",G269*I269*D269)</f>
        <v/>
      </c>
      <c r="N269" s="20">
        <f>IF(OR(L269="",M269="",M269=0),"",L269/M269)</f>
        <v/>
      </c>
      <c r="O269" s="19">
        <f>IF(L269="","",SUM(L$2:L269))</f>
        <v/>
      </c>
      <c r="P269" s="19">
        <f>IF(O269="","",MAX(0,O269,MAX(P$2:P268)))</f>
        <v/>
      </c>
      <c r="Q269" s="19">
        <f>IF(O269="","",O269-P269)</f>
        <v/>
      </c>
    </row>
    <row r="270">
      <c r="A270" s="18" t="n"/>
      <c r="H270">
        <f>IF(OR(A270="",E270="",F270=""),"",IF(C270="V",E270-F270,F270-E270))</f>
        <v/>
      </c>
      <c r="I270">
        <f>IF(A270="","",IFERROR(VLOOKUP(B270,'Configuração'!$A$15:$B$18,2,FALSE),0))</f>
        <v/>
      </c>
      <c r="J270" s="19">
        <f>IF(H270="","",H270*I270*D270)</f>
        <v/>
      </c>
      <c r="K270" s="19" t="n"/>
      <c r="L270" s="19">
        <f>IF(J270="","",J270-N(K270))</f>
        <v/>
      </c>
      <c r="M270" s="19">
        <f>IF(OR(A270="",G270=""),"",G270*I270*D270)</f>
        <v/>
      </c>
      <c r="N270" s="20">
        <f>IF(OR(L270="",M270="",M270=0),"",L270/M270)</f>
        <v/>
      </c>
      <c r="O270" s="19">
        <f>IF(L270="","",SUM(L$2:L270))</f>
        <v/>
      </c>
      <c r="P270" s="19">
        <f>IF(O270="","",MAX(0,O270,MAX(P$2:P269)))</f>
        <v/>
      </c>
      <c r="Q270" s="19">
        <f>IF(O270="","",O270-P270)</f>
        <v/>
      </c>
    </row>
    <row r="271">
      <c r="A271" s="18" t="n"/>
      <c r="H271">
        <f>IF(OR(A271="",E271="",F271=""),"",IF(C271="V",E271-F271,F271-E271))</f>
        <v/>
      </c>
      <c r="I271">
        <f>IF(A271="","",IFERROR(VLOOKUP(B271,'Configuração'!$A$15:$B$18,2,FALSE),0))</f>
        <v/>
      </c>
      <c r="J271" s="19">
        <f>IF(H271="","",H271*I271*D271)</f>
        <v/>
      </c>
      <c r="K271" s="19" t="n"/>
      <c r="L271" s="19">
        <f>IF(J271="","",J271-N(K271))</f>
        <v/>
      </c>
      <c r="M271" s="19">
        <f>IF(OR(A271="",G271=""),"",G271*I271*D271)</f>
        <v/>
      </c>
      <c r="N271" s="20">
        <f>IF(OR(L271="",M271="",M271=0),"",L271/M271)</f>
        <v/>
      </c>
      <c r="O271" s="19">
        <f>IF(L271="","",SUM(L$2:L271))</f>
        <v/>
      </c>
      <c r="P271" s="19">
        <f>IF(O271="","",MAX(0,O271,MAX(P$2:P270)))</f>
        <v/>
      </c>
      <c r="Q271" s="19">
        <f>IF(O271="","",O271-P271)</f>
        <v/>
      </c>
    </row>
    <row r="272">
      <c r="A272" s="18" t="n"/>
      <c r="H272">
        <f>IF(OR(A272="",E272="",F272=""),"",IF(C272="V",E272-F272,F272-E272))</f>
        <v/>
      </c>
      <c r="I272">
        <f>IF(A272="","",IFERROR(VLOOKUP(B272,'Configuração'!$A$15:$B$18,2,FALSE),0))</f>
        <v/>
      </c>
      <c r="J272" s="19">
        <f>IF(H272="","",H272*I272*D272)</f>
        <v/>
      </c>
      <c r="K272" s="19" t="n"/>
      <c r="L272" s="19">
        <f>IF(J272="","",J272-N(K272))</f>
        <v/>
      </c>
      <c r="M272" s="19">
        <f>IF(OR(A272="",G272=""),"",G272*I272*D272)</f>
        <v/>
      </c>
      <c r="N272" s="20">
        <f>IF(OR(L272="",M272="",M272=0),"",L272/M272)</f>
        <v/>
      </c>
      <c r="O272" s="19">
        <f>IF(L272="","",SUM(L$2:L272))</f>
        <v/>
      </c>
      <c r="P272" s="19">
        <f>IF(O272="","",MAX(0,O272,MAX(P$2:P271)))</f>
        <v/>
      </c>
      <c r="Q272" s="19">
        <f>IF(O272="","",O272-P272)</f>
        <v/>
      </c>
    </row>
    <row r="273">
      <c r="A273" s="18" t="n"/>
      <c r="H273">
        <f>IF(OR(A273="",E273="",F273=""),"",IF(C273="V",E273-F273,F273-E273))</f>
        <v/>
      </c>
      <c r="I273">
        <f>IF(A273="","",IFERROR(VLOOKUP(B273,'Configuração'!$A$15:$B$18,2,FALSE),0))</f>
        <v/>
      </c>
      <c r="J273" s="19">
        <f>IF(H273="","",H273*I273*D273)</f>
        <v/>
      </c>
      <c r="K273" s="19" t="n"/>
      <c r="L273" s="19">
        <f>IF(J273="","",J273-N(K273))</f>
        <v/>
      </c>
      <c r="M273" s="19">
        <f>IF(OR(A273="",G273=""),"",G273*I273*D273)</f>
        <v/>
      </c>
      <c r="N273" s="20">
        <f>IF(OR(L273="",M273="",M273=0),"",L273/M273)</f>
        <v/>
      </c>
      <c r="O273" s="19">
        <f>IF(L273="","",SUM(L$2:L273))</f>
        <v/>
      </c>
      <c r="P273" s="19">
        <f>IF(O273="","",MAX(0,O273,MAX(P$2:P272)))</f>
        <v/>
      </c>
      <c r="Q273" s="19">
        <f>IF(O273="","",O273-P273)</f>
        <v/>
      </c>
    </row>
    <row r="274">
      <c r="A274" s="18" t="n"/>
      <c r="H274">
        <f>IF(OR(A274="",E274="",F274=""),"",IF(C274="V",E274-F274,F274-E274))</f>
        <v/>
      </c>
      <c r="I274">
        <f>IF(A274="","",IFERROR(VLOOKUP(B274,'Configuração'!$A$15:$B$18,2,FALSE),0))</f>
        <v/>
      </c>
      <c r="J274" s="19">
        <f>IF(H274="","",H274*I274*D274)</f>
        <v/>
      </c>
      <c r="K274" s="19" t="n"/>
      <c r="L274" s="19">
        <f>IF(J274="","",J274-N(K274))</f>
        <v/>
      </c>
      <c r="M274" s="19">
        <f>IF(OR(A274="",G274=""),"",G274*I274*D274)</f>
        <v/>
      </c>
      <c r="N274" s="20">
        <f>IF(OR(L274="",M274="",M274=0),"",L274/M274)</f>
        <v/>
      </c>
      <c r="O274" s="19">
        <f>IF(L274="","",SUM(L$2:L274))</f>
        <v/>
      </c>
      <c r="P274" s="19">
        <f>IF(O274="","",MAX(0,O274,MAX(P$2:P273)))</f>
        <v/>
      </c>
      <c r="Q274" s="19">
        <f>IF(O274="","",O274-P274)</f>
        <v/>
      </c>
    </row>
    <row r="275">
      <c r="A275" s="18" t="n"/>
      <c r="H275">
        <f>IF(OR(A275="",E275="",F275=""),"",IF(C275="V",E275-F275,F275-E275))</f>
        <v/>
      </c>
      <c r="I275">
        <f>IF(A275="","",IFERROR(VLOOKUP(B275,'Configuração'!$A$15:$B$18,2,FALSE),0))</f>
        <v/>
      </c>
      <c r="J275" s="19">
        <f>IF(H275="","",H275*I275*D275)</f>
        <v/>
      </c>
      <c r="K275" s="19" t="n"/>
      <c r="L275" s="19">
        <f>IF(J275="","",J275-N(K275))</f>
        <v/>
      </c>
      <c r="M275" s="19">
        <f>IF(OR(A275="",G275=""),"",G275*I275*D275)</f>
        <v/>
      </c>
      <c r="N275" s="20">
        <f>IF(OR(L275="",M275="",M275=0),"",L275/M275)</f>
        <v/>
      </c>
      <c r="O275" s="19">
        <f>IF(L275="","",SUM(L$2:L275))</f>
        <v/>
      </c>
      <c r="P275" s="19">
        <f>IF(O275="","",MAX(0,O275,MAX(P$2:P274)))</f>
        <v/>
      </c>
      <c r="Q275" s="19">
        <f>IF(O275="","",O275-P275)</f>
        <v/>
      </c>
    </row>
    <row r="276">
      <c r="A276" s="18" t="n"/>
      <c r="H276">
        <f>IF(OR(A276="",E276="",F276=""),"",IF(C276="V",E276-F276,F276-E276))</f>
        <v/>
      </c>
      <c r="I276">
        <f>IF(A276="","",IFERROR(VLOOKUP(B276,'Configuração'!$A$15:$B$18,2,FALSE),0))</f>
        <v/>
      </c>
      <c r="J276" s="19">
        <f>IF(H276="","",H276*I276*D276)</f>
        <v/>
      </c>
      <c r="K276" s="19" t="n"/>
      <c r="L276" s="19">
        <f>IF(J276="","",J276-N(K276))</f>
        <v/>
      </c>
      <c r="M276" s="19">
        <f>IF(OR(A276="",G276=""),"",G276*I276*D276)</f>
        <v/>
      </c>
      <c r="N276" s="20">
        <f>IF(OR(L276="",M276="",M276=0),"",L276/M276)</f>
        <v/>
      </c>
      <c r="O276" s="19">
        <f>IF(L276="","",SUM(L$2:L276))</f>
        <v/>
      </c>
      <c r="P276" s="19">
        <f>IF(O276="","",MAX(0,O276,MAX(P$2:P275)))</f>
        <v/>
      </c>
      <c r="Q276" s="19">
        <f>IF(O276="","",O276-P276)</f>
        <v/>
      </c>
    </row>
    <row r="277">
      <c r="A277" s="18" t="n"/>
      <c r="H277">
        <f>IF(OR(A277="",E277="",F277=""),"",IF(C277="V",E277-F277,F277-E277))</f>
        <v/>
      </c>
      <c r="I277">
        <f>IF(A277="","",IFERROR(VLOOKUP(B277,'Configuração'!$A$15:$B$18,2,FALSE),0))</f>
        <v/>
      </c>
      <c r="J277" s="19">
        <f>IF(H277="","",H277*I277*D277)</f>
        <v/>
      </c>
      <c r="K277" s="19" t="n"/>
      <c r="L277" s="19">
        <f>IF(J277="","",J277-N(K277))</f>
        <v/>
      </c>
      <c r="M277" s="19">
        <f>IF(OR(A277="",G277=""),"",G277*I277*D277)</f>
        <v/>
      </c>
      <c r="N277" s="20">
        <f>IF(OR(L277="",M277="",M277=0),"",L277/M277)</f>
        <v/>
      </c>
      <c r="O277" s="19">
        <f>IF(L277="","",SUM(L$2:L277))</f>
        <v/>
      </c>
      <c r="P277" s="19">
        <f>IF(O277="","",MAX(0,O277,MAX(P$2:P276)))</f>
        <v/>
      </c>
      <c r="Q277" s="19">
        <f>IF(O277="","",O277-P277)</f>
        <v/>
      </c>
    </row>
    <row r="278">
      <c r="A278" s="18" t="n"/>
      <c r="H278">
        <f>IF(OR(A278="",E278="",F278=""),"",IF(C278="V",E278-F278,F278-E278))</f>
        <v/>
      </c>
      <c r="I278">
        <f>IF(A278="","",IFERROR(VLOOKUP(B278,'Configuração'!$A$15:$B$18,2,FALSE),0))</f>
        <v/>
      </c>
      <c r="J278" s="19">
        <f>IF(H278="","",H278*I278*D278)</f>
        <v/>
      </c>
      <c r="K278" s="19" t="n"/>
      <c r="L278" s="19">
        <f>IF(J278="","",J278-N(K278))</f>
        <v/>
      </c>
      <c r="M278" s="19">
        <f>IF(OR(A278="",G278=""),"",G278*I278*D278)</f>
        <v/>
      </c>
      <c r="N278" s="20">
        <f>IF(OR(L278="",M278="",M278=0),"",L278/M278)</f>
        <v/>
      </c>
      <c r="O278" s="19">
        <f>IF(L278="","",SUM(L$2:L278))</f>
        <v/>
      </c>
      <c r="P278" s="19">
        <f>IF(O278="","",MAX(0,O278,MAX(P$2:P277)))</f>
        <v/>
      </c>
      <c r="Q278" s="19">
        <f>IF(O278="","",O278-P278)</f>
        <v/>
      </c>
    </row>
    <row r="279">
      <c r="A279" s="18" t="n"/>
      <c r="H279">
        <f>IF(OR(A279="",E279="",F279=""),"",IF(C279="V",E279-F279,F279-E279))</f>
        <v/>
      </c>
      <c r="I279">
        <f>IF(A279="","",IFERROR(VLOOKUP(B279,'Configuração'!$A$15:$B$18,2,FALSE),0))</f>
        <v/>
      </c>
      <c r="J279" s="19">
        <f>IF(H279="","",H279*I279*D279)</f>
        <v/>
      </c>
      <c r="K279" s="19" t="n"/>
      <c r="L279" s="19">
        <f>IF(J279="","",J279-N(K279))</f>
        <v/>
      </c>
      <c r="M279" s="19">
        <f>IF(OR(A279="",G279=""),"",G279*I279*D279)</f>
        <v/>
      </c>
      <c r="N279" s="20">
        <f>IF(OR(L279="",M279="",M279=0),"",L279/M279)</f>
        <v/>
      </c>
      <c r="O279" s="19">
        <f>IF(L279="","",SUM(L$2:L279))</f>
        <v/>
      </c>
      <c r="P279" s="19">
        <f>IF(O279="","",MAX(0,O279,MAX(P$2:P278)))</f>
        <v/>
      </c>
      <c r="Q279" s="19">
        <f>IF(O279="","",O279-P279)</f>
        <v/>
      </c>
    </row>
    <row r="280">
      <c r="A280" s="18" t="n"/>
      <c r="H280">
        <f>IF(OR(A280="",E280="",F280=""),"",IF(C280="V",E280-F280,F280-E280))</f>
        <v/>
      </c>
      <c r="I280">
        <f>IF(A280="","",IFERROR(VLOOKUP(B280,'Configuração'!$A$15:$B$18,2,FALSE),0))</f>
        <v/>
      </c>
      <c r="J280" s="19">
        <f>IF(H280="","",H280*I280*D280)</f>
        <v/>
      </c>
      <c r="K280" s="19" t="n"/>
      <c r="L280" s="19">
        <f>IF(J280="","",J280-N(K280))</f>
        <v/>
      </c>
      <c r="M280" s="19">
        <f>IF(OR(A280="",G280=""),"",G280*I280*D280)</f>
        <v/>
      </c>
      <c r="N280" s="20">
        <f>IF(OR(L280="",M280="",M280=0),"",L280/M280)</f>
        <v/>
      </c>
      <c r="O280" s="19">
        <f>IF(L280="","",SUM(L$2:L280))</f>
        <v/>
      </c>
      <c r="P280" s="19">
        <f>IF(O280="","",MAX(0,O280,MAX(P$2:P279)))</f>
        <v/>
      </c>
      <c r="Q280" s="19">
        <f>IF(O280="","",O280-P280)</f>
        <v/>
      </c>
    </row>
    <row r="281">
      <c r="A281" s="18" t="n"/>
      <c r="H281">
        <f>IF(OR(A281="",E281="",F281=""),"",IF(C281="V",E281-F281,F281-E281))</f>
        <v/>
      </c>
      <c r="I281">
        <f>IF(A281="","",IFERROR(VLOOKUP(B281,'Configuração'!$A$15:$B$18,2,FALSE),0))</f>
        <v/>
      </c>
      <c r="J281" s="19">
        <f>IF(H281="","",H281*I281*D281)</f>
        <v/>
      </c>
      <c r="K281" s="19" t="n"/>
      <c r="L281" s="19">
        <f>IF(J281="","",J281-N(K281))</f>
        <v/>
      </c>
      <c r="M281" s="19">
        <f>IF(OR(A281="",G281=""),"",G281*I281*D281)</f>
        <v/>
      </c>
      <c r="N281" s="20">
        <f>IF(OR(L281="",M281="",M281=0),"",L281/M281)</f>
        <v/>
      </c>
      <c r="O281" s="19">
        <f>IF(L281="","",SUM(L$2:L281))</f>
        <v/>
      </c>
      <c r="P281" s="19">
        <f>IF(O281="","",MAX(0,O281,MAX(P$2:P280)))</f>
        <v/>
      </c>
      <c r="Q281" s="19">
        <f>IF(O281="","",O281-P281)</f>
        <v/>
      </c>
    </row>
    <row r="282">
      <c r="A282" s="18" t="n"/>
      <c r="H282">
        <f>IF(OR(A282="",E282="",F282=""),"",IF(C282="V",E282-F282,F282-E282))</f>
        <v/>
      </c>
      <c r="I282">
        <f>IF(A282="","",IFERROR(VLOOKUP(B282,'Configuração'!$A$15:$B$18,2,FALSE),0))</f>
        <v/>
      </c>
      <c r="J282" s="19">
        <f>IF(H282="","",H282*I282*D282)</f>
        <v/>
      </c>
      <c r="K282" s="19" t="n"/>
      <c r="L282" s="19">
        <f>IF(J282="","",J282-N(K282))</f>
        <v/>
      </c>
      <c r="M282" s="19">
        <f>IF(OR(A282="",G282=""),"",G282*I282*D282)</f>
        <v/>
      </c>
      <c r="N282" s="20">
        <f>IF(OR(L282="",M282="",M282=0),"",L282/M282)</f>
        <v/>
      </c>
      <c r="O282" s="19">
        <f>IF(L282="","",SUM(L$2:L282))</f>
        <v/>
      </c>
      <c r="P282" s="19">
        <f>IF(O282="","",MAX(0,O282,MAX(P$2:P281)))</f>
        <v/>
      </c>
      <c r="Q282" s="19">
        <f>IF(O282="","",O282-P282)</f>
        <v/>
      </c>
    </row>
    <row r="283">
      <c r="A283" s="18" t="n"/>
      <c r="H283">
        <f>IF(OR(A283="",E283="",F283=""),"",IF(C283="V",E283-F283,F283-E283))</f>
        <v/>
      </c>
      <c r="I283">
        <f>IF(A283="","",IFERROR(VLOOKUP(B283,'Configuração'!$A$15:$B$18,2,FALSE),0))</f>
        <v/>
      </c>
      <c r="J283" s="19">
        <f>IF(H283="","",H283*I283*D283)</f>
        <v/>
      </c>
      <c r="K283" s="19" t="n"/>
      <c r="L283" s="19">
        <f>IF(J283="","",J283-N(K283))</f>
        <v/>
      </c>
      <c r="M283" s="19">
        <f>IF(OR(A283="",G283=""),"",G283*I283*D283)</f>
        <v/>
      </c>
      <c r="N283" s="20">
        <f>IF(OR(L283="",M283="",M283=0),"",L283/M283)</f>
        <v/>
      </c>
      <c r="O283" s="19">
        <f>IF(L283="","",SUM(L$2:L283))</f>
        <v/>
      </c>
      <c r="P283" s="19">
        <f>IF(O283="","",MAX(0,O283,MAX(P$2:P282)))</f>
        <v/>
      </c>
      <c r="Q283" s="19">
        <f>IF(O283="","",O283-P283)</f>
        <v/>
      </c>
    </row>
    <row r="284">
      <c r="A284" s="18" t="n"/>
      <c r="H284">
        <f>IF(OR(A284="",E284="",F284=""),"",IF(C284="V",E284-F284,F284-E284))</f>
        <v/>
      </c>
      <c r="I284">
        <f>IF(A284="","",IFERROR(VLOOKUP(B284,'Configuração'!$A$15:$B$18,2,FALSE),0))</f>
        <v/>
      </c>
      <c r="J284" s="19">
        <f>IF(H284="","",H284*I284*D284)</f>
        <v/>
      </c>
      <c r="K284" s="19" t="n"/>
      <c r="L284" s="19">
        <f>IF(J284="","",J284-N(K284))</f>
        <v/>
      </c>
      <c r="M284" s="19">
        <f>IF(OR(A284="",G284=""),"",G284*I284*D284)</f>
        <v/>
      </c>
      <c r="N284" s="20">
        <f>IF(OR(L284="",M284="",M284=0),"",L284/M284)</f>
        <v/>
      </c>
      <c r="O284" s="19">
        <f>IF(L284="","",SUM(L$2:L284))</f>
        <v/>
      </c>
      <c r="P284" s="19">
        <f>IF(O284="","",MAX(0,O284,MAX(P$2:P283)))</f>
        <v/>
      </c>
      <c r="Q284" s="19">
        <f>IF(O284="","",O284-P284)</f>
        <v/>
      </c>
    </row>
    <row r="285">
      <c r="A285" s="18" t="n"/>
      <c r="H285">
        <f>IF(OR(A285="",E285="",F285=""),"",IF(C285="V",E285-F285,F285-E285))</f>
        <v/>
      </c>
      <c r="I285">
        <f>IF(A285="","",IFERROR(VLOOKUP(B285,'Configuração'!$A$15:$B$18,2,FALSE),0))</f>
        <v/>
      </c>
      <c r="J285" s="19">
        <f>IF(H285="","",H285*I285*D285)</f>
        <v/>
      </c>
      <c r="K285" s="19" t="n"/>
      <c r="L285" s="19">
        <f>IF(J285="","",J285-N(K285))</f>
        <v/>
      </c>
      <c r="M285" s="19">
        <f>IF(OR(A285="",G285=""),"",G285*I285*D285)</f>
        <v/>
      </c>
      <c r="N285" s="20">
        <f>IF(OR(L285="",M285="",M285=0),"",L285/M285)</f>
        <v/>
      </c>
      <c r="O285" s="19">
        <f>IF(L285="","",SUM(L$2:L285))</f>
        <v/>
      </c>
      <c r="P285" s="19">
        <f>IF(O285="","",MAX(0,O285,MAX(P$2:P284)))</f>
        <v/>
      </c>
      <c r="Q285" s="19">
        <f>IF(O285="","",O285-P285)</f>
        <v/>
      </c>
    </row>
    <row r="286">
      <c r="A286" s="18" t="n"/>
      <c r="H286">
        <f>IF(OR(A286="",E286="",F286=""),"",IF(C286="V",E286-F286,F286-E286))</f>
        <v/>
      </c>
      <c r="I286">
        <f>IF(A286="","",IFERROR(VLOOKUP(B286,'Configuração'!$A$15:$B$18,2,FALSE),0))</f>
        <v/>
      </c>
      <c r="J286" s="19">
        <f>IF(H286="","",H286*I286*D286)</f>
        <v/>
      </c>
      <c r="K286" s="19" t="n"/>
      <c r="L286" s="19">
        <f>IF(J286="","",J286-N(K286))</f>
        <v/>
      </c>
      <c r="M286" s="19">
        <f>IF(OR(A286="",G286=""),"",G286*I286*D286)</f>
        <v/>
      </c>
      <c r="N286" s="20">
        <f>IF(OR(L286="",M286="",M286=0),"",L286/M286)</f>
        <v/>
      </c>
      <c r="O286" s="19">
        <f>IF(L286="","",SUM(L$2:L286))</f>
        <v/>
      </c>
      <c r="P286" s="19">
        <f>IF(O286="","",MAX(0,O286,MAX(P$2:P285)))</f>
        <v/>
      </c>
      <c r="Q286" s="19">
        <f>IF(O286="","",O286-P286)</f>
        <v/>
      </c>
    </row>
    <row r="287">
      <c r="A287" s="18" t="n"/>
      <c r="H287">
        <f>IF(OR(A287="",E287="",F287=""),"",IF(C287="V",E287-F287,F287-E287))</f>
        <v/>
      </c>
      <c r="I287">
        <f>IF(A287="","",IFERROR(VLOOKUP(B287,'Configuração'!$A$15:$B$18,2,FALSE),0))</f>
        <v/>
      </c>
      <c r="J287" s="19">
        <f>IF(H287="","",H287*I287*D287)</f>
        <v/>
      </c>
      <c r="K287" s="19" t="n"/>
      <c r="L287" s="19">
        <f>IF(J287="","",J287-N(K287))</f>
        <v/>
      </c>
      <c r="M287" s="19">
        <f>IF(OR(A287="",G287=""),"",G287*I287*D287)</f>
        <v/>
      </c>
      <c r="N287" s="20">
        <f>IF(OR(L287="",M287="",M287=0),"",L287/M287)</f>
        <v/>
      </c>
      <c r="O287" s="19">
        <f>IF(L287="","",SUM(L$2:L287))</f>
        <v/>
      </c>
      <c r="P287" s="19">
        <f>IF(O287="","",MAX(0,O287,MAX(P$2:P286)))</f>
        <v/>
      </c>
      <c r="Q287" s="19">
        <f>IF(O287="","",O287-P287)</f>
        <v/>
      </c>
    </row>
    <row r="288">
      <c r="A288" s="18" t="n"/>
      <c r="H288">
        <f>IF(OR(A288="",E288="",F288=""),"",IF(C288="V",E288-F288,F288-E288))</f>
        <v/>
      </c>
      <c r="I288">
        <f>IF(A288="","",IFERROR(VLOOKUP(B288,'Configuração'!$A$15:$B$18,2,FALSE),0))</f>
        <v/>
      </c>
      <c r="J288" s="19">
        <f>IF(H288="","",H288*I288*D288)</f>
        <v/>
      </c>
      <c r="K288" s="19" t="n"/>
      <c r="L288" s="19">
        <f>IF(J288="","",J288-N(K288))</f>
        <v/>
      </c>
      <c r="M288" s="19">
        <f>IF(OR(A288="",G288=""),"",G288*I288*D288)</f>
        <v/>
      </c>
      <c r="N288" s="20">
        <f>IF(OR(L288="",M288="",M288=0),"",L288/M288)</f>
        <v/>
      </c>
      <c r="O288" s="19">
        <f>IF(L288="","",SUM(L$2:L288))</f>
        <v/>
      </c>
      <c r="P288" s="19">
        <f>IF(O288="","",MAX(0,O288,MAX(P$2:P287)))</f>
        <v/>
      </c>
      <c r="Q288" s="19">
        <f>IF(O288="","",O288-P288)</f>
        <v/>
      </c>
    </row>
    <row r="289">
      <c r="A289" s="18" t="n"/>
      <c r="H289">
        <f>IF(OR(A289="",E289="",F289=""),"",IF(C289="V",E289-F289,F289-E289))</f>
        <v/>
      </c>
      <c r="I289">
        <f>IF(A289="","",IFERROR(VLOOKUP(B289,'Configuração'!$A$15:$B$18,2,FALSE),0))</f>
        <v/>
      </c>
      <c r="J289" s="19">
        <f>IF(H289="","",H289*I289*D289)</f>
        <v/>
      </c>
      <c r="K289" s="19" t="n"/>
      <c r="L289" s="19">
        <f>IF(J289="","",J289-N(K289))</f>
        <v/>
      </c>
      <c r="M289" s="19">
        <f>IF(OR(A289="",G289=""),"",G289*I289*D289)</f>
        <v/>
      </c>
      <c r="N289" s="20">
        <f>IF(OR(L289="",M289="",M289=0),"",L289/M289)</f>
        <v/>
      </c>
      <c r="O289" s="19">
        <f>IF(L289="","",SUM(L$2:L289))</f>
        <v/>
      </c>
      <c r="P289" s="19">
        <f>IF(O289="","",MAX(0,O289,MAX(P$2:P288)))</f>
        <v/>
      </c>
      <c r="Q289" s="19">
        <f>IF(O289="","",O289-P289)</f>
        <v/>
      </c>
    </row>
    <row r="290">
      <c r="A290" s="18" t="n"/>
      <c r="H290">
        <f>IF(OR(A290="",E290="",F290=""),"",IF(C290="V",E290-F290,F290-E290))</f>
        <v/>
      </c>
      <c r="I290">
        <f>IF(A290="","",IFERROR(VLOOKUP(B290,'Configuração'!$A$15:$B$18,2,FALSE),0))</f>
        <v/>
      </c>
      <c r="J290" s="19">
        <f>IF(H290="","",H290*I290*D290)</f>
        <v/>
      </c>
      <c r="K290" s="19" t="n"/>
      <c r="L290" s="19">
        <f>IF(J290="","",J290-N(K290))</f>
        <v/>
      </c>
      <c r="M290" s="19">
        <f>IF(OR(A290="",G290=""),"",G290*I290*D290)</f>
        <v/>
      </c>
      <c r="N290" s="20">
        <f>IF(OR(L290="",M290="",M290=0),"",L290/M290)</f>
        <v/>
      </c>
      <c r="O290" s="19">
        <f>IF(L290="","",SUM(L$2:L290))</f>
        <v/>
      </c>
      <c r="P290" s="19">
        <f>IF(O290="","",MAX(0,O290,MAX(P$2:P289)))</f>
        <v/>
      </c>
      <c r="Q290" s="19">
        <f>IF(O290="","",O290-P290)</f>
        <v/>
      </c>
    </row>
    <row r="291">
      <c r="A291" s="18" t="n"/>
      <c r="H291">
        <f>IF(OR(A291="",E291="",F291=""),"",IF(C291="V",E291-F291,F291-E291))</f>
        <v/>
      </c>
      <c r="I291">
        <f>IF(A291="","",IFERROR(VLOOKUP(B291,'Configuração'!$A$15:$B$18,2,FALSE),0))</f>
        <v/>
      </c>
      <c r="J291" s="19">
        <f>IF(H291="","",H291*I291*D291)</f>
        <v/>
      </c>
      <c r="K291" s="19" t="n"/>
      <c r="L291" s="19">
        <f>IF(J291="","",J291-N(K291))</f>
        <v/>
      </c>
      <c r="M291" s="19">
        <f>IF(OR(A291="",G291=""),"",G291*I291*D291)</f>
        <v/>
      </c>
      <c r="N291" s="20">
        <f>IF(OR(L291="",M291="",M291=0),"",L291/M291)</f>
        <v/>
      </c>
      <c r="O291" s="19">
        <f>IF(L291="","",SUM(L$2:L291))</f>
        <v/>
      </c>
      <c r="P291" s="19">
        <f>IF(O291="","",MAX(0,O291,MAX(P$2:P290)))</f>
        <v/>
      </c>
      <c r="Q291" s="19">
        <f>IF(O291="","",O291-P291)</f>
        <v/>
      </c>
    </row>
    <row r="292">
      <c r="A292" s="18" t="n"/>
      <c r="H292">
        <f>IF(OR(A292="",E292="",F292=""),"",IF(C292="V",E292-F292,F292-E292))</f>
        <v/>
      </c>
      <c r="I292">
        <f>IF(A292="","",IFERROR(VLOOKUP(B292,'Configuração'!$A$15:$B$18,2,FALSE),0))</f>
        <v/>
      </c>
      <c r="J292" s="19">
        <f>IF(H292="","",H292*I292*D292)</f>
        <v/>
      </c>
      <c r="K292" s="19" t="n"/>
      <c r="L292" s="19">
        <f>IF(J292="","",J292-N(K292))</f>
        <v/>
      </c>
      <c r="M292" s="19">
        <f>IF(OR(A292="",G292=""),"",G292*I292*D292)</f>
        <v/>
      </c>
      <c r="N292" s="20">
        <f>IF(OR(L292="",M292="",M292=0),"",L292/M292)</f>
        <v/>
      </c>
      <c r="O292" s="19">
        <f>IF(L292="","",SUM(L$2:L292))</f>
        <v/>
      </c>
      <c r="P292" s="19">
        <f>IF(O292="","",MAX(0,O292,MAX(P$2:P291)))</f>
        <v/>
      </c>
      <c r="Q292" s="19">
        <f>IF(O292="","",O292-P292)</f>
        <v/>
      </c>
    </row>
    <row r="293">
      <c r="A293" s="18" t="n"/>
      <c r="H293">
        <f>IF(OR(A293="",E293="",F293=""),"",IF(C293="V",E293-F293,F293-E293))</f>
        <v/>
      </c>
      <c r="I293">
        <f>IF(A293="","",IFERROR(VLOOKUP(B293,'Configuração'!$A$15:$B$18,2,FALSE),0))</f>
        <v/>
      </c>
      <c r="J293" s="19">
        <f>IF(H293="","",H293*I293*D293)</f>
        <v/>
      </c>
      <c r="K293" s="19" t="n"/>
      <c r="L293" s="19">
        <f>IF(J293="","",J293-N(K293))</f>
        <v/>
      </c>
      <c r="M293" s="19">
        <f>IF(OR(A293="",G293=""),"",G293*I293*D293)</f>
        <v/>
      </c>
      <c r="N293" s="20">
        <f>IF(OR(L293="",M293="",M293=0),"",L293/M293)</f>
        <v/>
      </c>
      <c r="O293" s="19">
        <f>IF(L293="","",SUM(L$2:L293))</f>
        <v/>
      </c>
      <c r="P293" s="19">
        <f>IF(O293="","",MAX(0,O293,MAX(P$2:P292)))</f>
        <v/>
      </c>
      <c r="Q293" s="19">
        <f>IF(O293="","",O293-P293)</f>
        <v/>
      </c>
    </row>
    <row r="294">
      <c r="A294" s="18" t="n"/>
      <c r="H294">
        <f>IF(OR(A294="",E294="",F294=""),"",IF(C294="V",E294-F294,F294-E294))</f>
        <v/>
      </c>
      <c r="I294">
        <f>IF(A294="","",IFERROR(VLOOKUP(B294,'Configuração'!$A$15:$B$18,2,FALSE),0))</f>
        <v/>
      </c>
      <c r="J294" s="19">
        <f>IF(H294="","",H294*I294*D294)</f>
        <v/>
      </c>
      <c r="K294" s="19" t="n"/>
      <c r="L294" s="19">
        <f>IF(J294="","",J294-N(K294))</f>
        <v/>
      </c>
      <c r="M294" s="19">
        <f>IF(OR(A294="",G294=""),"",G294*I294*D294)</f>
        <v/>
      </c>
      <c r="N294" s="20">
        <f>IF(OR(L294="",M294="",M294=0),"",L294/M294)</f>
        <v/>
      </c>
      <c r="O294" s="19">
        <f>IF(L294="","",SUM(L$2:L294))</f>
        <v/>
      </c>
      <c r="P294" s="19">
        <f>IF(O294="","",MAX(0,O294,MAX(P$2:P293)))</f>
        <v/>
      </c>
      <c r="Q294" s="19">
        <f>IF(O294="","",O294-P294)</f>
        <v/>
      </c>
    </row>
    <row r="295">
      <c r="A295" s="18" t="n"/>
      <c r="H295">
        <f>IF(OR(A295="",E295="",F295=""),"",IF(C295="V",E295-F295,F295-E295))</f>
        <v/>
      </c>
      <c r="I295">
        <f>IF(A295="","",IFERROR(VLOOKUP(B295,'Configuração'!$A$15:$B$18,2,FALSE),0))</f>
        <v/>
      </c>
      <c r="J295" s="19">
        <f>IF(H295="","",H295*I295*D295)</f>
        <v/>
      </c>
      <c r="K295" s="19" t="n"/>
      <c r="L295" s="19">
        <f>IF(J295="","",J295-N(K295))</f>
        <v/>
      </c>
      <c r="M295" s="19">
        <f>IF(OR(A295="",G295=""),"",G295*I295*D295)</f>
        <v/>
      </c>
      <c r="N295" s="20">
        <f>IF(OR(L295="",M295="",M295=0),"",L295/M295)</f>
        <v/>
      </c>
      <c r="O295" s="19">
        <f>IF(L295="","",SUM(L$2:L295))</f>
        <v/>
      </c>
      <c r="P295" s="19">
        <f>IF(O295="","",MAX(0,O295,MAX(P$2:P294)))</f>
        <v/>
      </c>
      <c r="Q295" s="19">
        <f>IF(O295="","",O295-P295)</f>
        <v/>
      </c>
    </row>
    <row r="296">
      <c r="A296" s="18" t="n"/>
      <c r="H296">
        <f>IF(OR(A296="",E296="",F296=""),"",IF(C296="V",E296-F296,F296-E296))</f>
        <v/>
      </c>
      <c r="I296">
        <f>IF(A296="","",IFERROR(VLOOKUP(B296,'Configuração'!$A$15:$B$18,2,FALSE),0))</f>
        <v/>
      </c>
      <c r="J296" s="19">
        <f>IF(H296="","",H296*I296*D296)</f>
        <v/>
      </c>
      <c r="K296" s="19" t="n"/>
      <c r="L296" s="19">
        <f>IF(J296="","",J296-N(K296))</f>
        <v/>
      </c>
      <c r="M296" s="19">
        <f>IF(OR(A296="",G296=""),"",G296*I296*D296)</f>
        <v/>
      </c>
      <c r="N296" s="20">
        <f>IF(OR(L296="",M296="",M296=0),"",L296/M296)</f>
        <v/>
      </c>
      <c r="O296" s="19">
        <f>IF(L296="","",SUM(L$2:L296))</f>
        <v/>
      </c>
      <c r="P296" s="19">
        <f>IF(O296="","",MAX(0,O296,MAX(P$2:P295)))</f>
        <v/>
      </c>
      <c r="Q296" s="19">
        <f>IF(O296="","",O296-P296)</f>
        <v/>
      </c>
    </row>
    <row r="297">
      <c r="A297" s="18" t="n"/>
      <c r="H297">
        <f>IF(OR(A297="",E297="",F297=""),"",IF(C297="V",E297-F297,F297-E297))</f>
        <v/>
      </c>
      <c r="I297">
        <f>IF(A297="","",IFERROR(VLOOKUP(B297,'Configuração'!$A$15:$B$18,2,FALSE),0))</f>
        <v/>
      </c>
      <c r="J297" s="19">
        <f>IF(H297="","",H297*I297*D297)</f>
        <v/>
      </c>
      <c r="K297" s="19" t="n"/>
      <c r="L297" s="19">
        <f>IF(J297="","",J297-N(K297))</f>
        <v/>
      </c>
      <c r="M297" s="19">
        <f>IF(OR(A297="",G297=""),"",G297*I297*D297)</f>
        <v/>
      </c>
      <c r="N297" s="20">
        <f>IF(OR(L297="",M297="",M297=0),"",L297/M297)</f>
        <v/>
      </c>
      <c r="O297" s="19">
        <f>IF(L297="","",SUM(L$2:L297))</f>
        <v/>
      </c>
      <c r="P297" s="19">
        <f>IF(O297="","",MAX(0,O297,MAX(P$2:P296)))</f>
        <v/>
      </c>
      <c r="Q297" s="19">
        <f>IF(O297="","",O297-P297)</f>
        <v/>
      </c>
    </row>
    <row r="298">
      <c r="A298" s="18" t="n"/>
      <c r="H298">
        <f>IF(OR(A298="",E298="",F298=""),"",IF(C298="V",E298-F298,F298-E298))</f>
        <v/>
      </c>
      <c r="I298">
        <f>IF(A298="","",IFERROR(VLOOKUP(B298,'Configuração'!$A$15:$B$18,2,FALSE),0))</f>
        <v/>
      </c>
      <c r="J298" s="19">
        <f>IF(H298="","",H298*I298*D298)</f>
        <v/>
      </c>
      <c r="K298" s="19" t="n"/>
      <c r="L298" s="19">
        <f>IF(J298="","",J298-N(K298))</f>
        <v/>
      </c>
      <c r="M298" s="19">
        <f>IF(OR(A298="",G298=""),"",G298*I298*D298)</f>
        <v/>
      </c>
      <c r="N298" s="20">
        <f>IF(OR(L298="",M298="",M298=0),"",L298/M298)</f>
        <v/>
      </c>
      <c r="O298" s="19">
        <f>IF(L298="","",SUM(L$2:L298))</f>
        <v/>
      </c>
      <c r="P298" s="19">
        <f>IF(O298="","",MAX(0,O298,MAX(P$2:P297)))</f>
        <v/>
      </c>
      <c r="Q298" s="19">
        <f>IF(O298="","",O298-P298)</f>
        <v/>
      </c>
    </row>
    <row r="299">
      <c r="A299" s="18" t="n"/>
      <c r="H299">
        <f>IF(OR(A299="",E299="",F299=""),"",IF(C299="V",E299-F299,F299-E299))</f>
        <v/>
      </c>
      <c r="I299">
        <f>IF(A299="","",IFERROR(VLOOKUP(B299,'Configuração'!$A$15:$B$18,2,FALSE),0))</f>
        <v/>
      </c>
      <c r="J299" s="19">
        <f>IF(H299="","",H299*I299*D299)</f>
        <v/>
      </c>
      <c r="K299" s="19" t="n"/>
      <c r="L299" s="19">
        <f>IF(J299="","",J299-N(K299))</f>
        <v/>
      </c>
      <c r="M299" s="19">
        <f>IF(OR(A299="",G299=""),"",G299*I299*D299)</f>
        <v/>
      </c>
      <c r="N299" s="20">
        <f>IF(OR(L299="",M299="",M299=0),"",L299/M299)</f>
        <v/>
      </c>
      <c r="O299" s="19">
        <f>IF(L299="","",SUM(L$2:L299))</f>
        <v/>
      </c>
      <c r="P299" s="19">
        <f>IF(O299="","",MAX(0,O299,MAX(P$2:P298)))</f>
        <v/>
      </c>
      <c r="Q299" s="19">
        <f>IF(O299="","",O299-P299)</f>
        <v/>
      </c>
    </row>
    <row r="300">
      <c r="A300" s="18" t="n"/>
      <c r="H300">
        <f>IF(OR(A300="",E300="",F300=""),"",IF(C300="V",E300-F300,F300-E300))</f>
        <v/>
      </c>
      <c r="I300">
        <f>IF(A300="","",IFERROR(VLOOKUP(B300,'Configuração'!$A$15:$B$18,2,FALSE),0))</f>
        <v/>
      </c>
      <c r="J300" s="19">
        <f>IF(H300="","",H300*I300*D300)</f>
        <v/>
      </c>
      <c r="K300" s="19" t="n"/>
      <c r="L300" s="19">
        <f>IF(J300="","",J300-N(K300))</f>
        <v/>
      </c>
      <c r="M300" s="19">
        <f>IF(OR(A300="",G300=""),"",G300*I300*D300)</f>
        <v/>
      </c>
      <c r="N300" s="20">
        <f>IF(OR(L300="",M300="",M300=0),"",L300/M300)</f>
        <v/>
      </c>
      <c r="O300" s="19">
        <f>IF(L300="","",SUM(L$2:L300))</f>
        <v/>
      </c>
      <c r="P300" s="19">
        <f>IF(O300="","",MAX(0,O300,MAX(P$2:P299)))</f>
        <v/>
      </c>
      <c r="Q300" s="19">
        <f>IF(O300="","",O300-P300)</f>
        <v/>
      </c>
    </row>
    <row r="301">
      <c r="A301" s="18" t="n"/>
      <c r="H301">
        <f>IF(OR(A301="",E301="",F301=""),"",IF(C301="V",E301-F301,F301-E301))</f>
        <v/>
      </c>
      <c r="I301">
        <f>IF(A301="","",IFERROR(VLOOKUP(B301,'Configuração'!$A$15:$B$18,2,FALSE),0))</f>
        <v/>
      </c>
      <c r="J301" s="19">
        <f>IF(H301="","",H301*I301*D301)</f>
        <v/>
      </c>
      <c r="K301" s="19" t="n"/>
      <c r="L301" s="19">
        <f>IF(J301="","",J301-N(K301))</f>
        <v/>
      </c>
      <c r="M301" s="19">
        <f>IF(OR(A301="",G301=""),"",G301*I301*D301)</f>
        <v/>
      </c>
      <c r="N301" s="20">
        <f>IF(OR(L301="",M301="",M301=0),"",L301/M301)</f>
        <v/>
      </c>
      <c r="O301" s="19">
        <f>IF(L301="","",SUM(L$2:L301))</f>
        <v/>
      </c>
      <c r="P301" s="19">
        <f>IF(O301="","",MAX(0,O301,MAX(P$2:P300)))</f>
        <v/>
      </c>
      <c r="Q301" s="19">
        <f>IF(O301="","",O301-P301)</f>
        <v/>
      </c>
    </row>
  </sheetData>
  <conditionalFormatting sqref="L2:L301">
    <cfRule type="expression" priority="1" dxfId="0">
      <formula>AND(ISNUMBER(L2),L2&lt;0)</formula>
    </cfRule>
    <cfRule type="expression" priority="2" dxfId="1">
      <formula>AND(ISNUMBER(L2),L2&gt;0)</formula>
    </cfRule>
  </conditionalFormatting>
  <conditionalFormatting sqref="J2:J301">
    <cfRule type="expression" priority="3" dxfId="0">
      <formula>AND(ISNUMBER(J2),J2&lt;0)</formula>
    </cfRule>
    <cfRule type="expression" priority="4" dxfId="1">
      <formula>AND(ISNUMBER(J2),J2&gt;0)</formula>
    </cfRule>
  </conditionalFormatting>
  <conditionalFormatting sqref="Q2:Q301">
    <cfRule type="expression" priority="5" dxfId="0">
      <formula>AND(ISNUMBER(Q2),Q2&lt;0)</formula>
    </cfRule>
    <cfRule type="expression" priority="6" dxfId="1">
      <formula>AND(ISNUMBER(Q2),Q2&gt;0)</formula>
    </cfRule>
  </conditionalFormatting>
  <dataValidations count="4">
    <dataValidation sqref="B2:B301" showDropDown="0" showInputMessage="0" showErrorMessage="0" allowBlank="1" type="list">
      <formula1>='Configuração'!$A$15:$A$18</formula1>
    </dataValidation>
    <dataValidation sqref="C2:C301" showDropDown="0" showInputMessage="0" showErrorMessage="0" allowBlank="1" type="list">
      <formula1>"C,V"</formula1>
    </dataValidation>
    <dataValidation sqref="R2:R301" showDropDown="0" showInputMessage="0" showErrorMessage="0" allowBlank="1" type="list">
      <formula1>"S,N"</formula1>
    </dataValidation>
    <dataValidation sqref="A2:A301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4" customWidth="1" min="1" max="1"/>
    <col width="30" customWidth="1" min="2" max="2"/>
  </cols>
  <sheetData>
    <row r="1">
      <c r="A1" s="4" t="inlineStr">
        <is>
          <t>Resumo</t>
        </is>
      </c>
    </row>
    <row r="3">
      <c r="A3" s="5" t="inlineStr">
        <is>
          <t>Operações registradas</t>
        </is>
      </c>
      <c r="B3" s="21">
        <f>COUNT('Diário'!$L$2:$L$301)</f>
        <v/>
      </c>
    </row>
    <row r="4">
      <c r="A4" s="5" t="inlineStr">
        <is>
          <t>Operações vencedoras</t>
        </is>
      </c>
      <c r="B4" s="21">
        <f>COUNTIF('Diário'!$L$2:$L$301,"&gt;0")</f>
        <v/>
      </c>
    </row>
    <row r="5">
      <c r="A5" s="5" t="inlineStr">
        <is>
          <t>Operações perdedoras</t>
        </is>
      </c>
      <c r="B5" s="21">
        <f>COUNTIF('Diário'!$L$2:$L$301,"&lt;0")</f>
        <v/>
      </c>
    </row>
    <row r="6">
      <c r="A6" s="5" t="inlineStr">
        <is>
          <t>Taxa de acerto</t>
        </is>
      </c>
      <c r="B6" s="22">
        <f>IF(B3=0,"",B4/B3)</f>
        <v/>
      </c>
    </row>
    <row r="7">
      <c r="A7" s="5" t="inlineStr">
        <is>
          <t>Ganho médio (R$)</t>
        </is>
      </c>
      <c r="B7" s="9">
        <f>IFERROR(AVERAGEIF('Diário'!$L$2:$L$301,"&gt;0"),0)</f>
        <v/>
      </c>
    </row>
    <row r="8">
      <c r="A8" s="5" t="inlineStr">
        <is>
          <t>Perda média (R$)</t>
        </is>
      </c>
      <c r="B8" s="9">
        <f>IFERROR(-AVERAGEIF('Diário'!$L$2:$L$301,"&lt;0"),0)</f>
        <v/>
      </c>
    </row>
    <row r="9">
      <c r="A9" s="5" t="inlineStr">
        <is>
          <t>Payoff (ganho médio ÷ perda média)</t>
        </is>
      </c>
      <c r="B9" s="23">
        <f>IF(B8=0,"",B7/B8)</f>
        <v/>
      </c>
    </row>
    <row r="10">
      <c r="A10" s="5" t="inlineStr">
        <is>
          <t>Expectativa por operação (R$)</t>
        </is>
      </c>
      <c r="B10" s="9">
        <f>IF(B3=0,"",B6*B7-(1-B6)*B8)</f>
        <v/>
      </c>
    </row>
    <row r="11">
      <c r="A11" s="5" t="inlineStr">
        <is>
          <t>Resultado líquido total (R$)</t>
        </is>
      </c>
      <c r="B11" s="9">
        <f>SUM('Diário'!$L$2:$L$301)</f>
        <v/>
      </c>
    </row>
    <row r="12">
      <c r="A12" s="5" t="inlineStr">
        <is>
          <t>Maior perda em uma operação (R$)</t>
        </is>
      </c>
      <c r="B12" s="9">
        <f>IF(COUNTIF('Diário'!$L$2:$L$301,"&lt;0")=0,0,MIN('Diário'!$L$2:$L$301))</f>
        <v/>
      </c>
    </row>
    <row r="13">
      <c r="A13" s="5" t="inlineStr">
        <is>
          <t>Drawdown máximo (R$)</t>
        </is>
      </c>
      <c r="B13" s="9">
        <f>IF(COUNT('Diário'!$Q$2:$Q$301)=0,0,MIN('Diário'!$Q$2:$Q$301))</f>
        <v/>
      </c>
    </row>
    <row r="14">
      <c r="A14" s="5" t="inlineStr">
        <is>
          <t>Operações fora do plano</t>
        </is>
      </c>
      <c r="B14" s="21">
        <f>COUNTIF('Diário'!$R$2:$R$301,"N")</f>
        <v/>
      </c>
    </row>
    <row r="15">
      <c r="A15" s="5" t="inlineStr">
        <is>
          <t>Resultado de hoje (R$)</t>
        </is>
      </c>
      <c r="B15" s="9">
        <f>SUMIFS('Diário'!$L$2:$L$301,'Diário'!$A$2:$A$301,TODAY())</f>
        <v/>
      </c>
    </row>
    <row r="16">
      <c r="A16" s="5" t="inlineStr">
        <is>
          <t>Limite diário de hoje</t>
        </is>
      </c>
      <c r="B16" s="24">
        <f>IF(-B15&gt;='Configuração'!B10,"ATINGIDO — pare por hoje","dentro do limite")</f>
        <v/>
      </c>
    </row>
    <row r="17">
      <c r="A17" s="5" t="inlineStr">
        <is>
          <t>Operações hoje</t>
        </is>
      </c>
      <c r="B17" s="21">
        <f>COUNTIFS('Diário'!$A$2:$A$301,TODAY(),'Diário'!$L$2:$L$301,"&lt;&gt;")</f>
        <v/>
      </c>
    </row>
    <row r="19">
      <c r="A19" s="25" t="inlineStr">
        <is>
          <t>Leitura: se o limite diário estiver ATINGIDO, a regra combinada consigo mesmo é encerrar o dia.</t>
        </is>
      </c>
    </row>
  </sheetData>
  <conditionalFormatting sqref="B16">
    <cfRule type="expression" priority="1" dxfId="2">
      <formula>LEFT(B16,3)=LEFT("ATINGIDO — pare por hoje",3)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2026-10-03T23:05:03Z</dcterms:created>
  <dcterms:modified xsi:type="dcterms:W3CDTF">2026-10-03T23:05:03Z</dcterms:modified>
</cp:coreProperties>
</file>